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3276" windowWidth="11976" windowHeight="3312" activeTab="0"/>
  </bookViews>
  <sheets>
    <sheet name="Zeiterfassung" sheetId="1" r:id="rId1"/>
    <sheet name="Einstellungen" sheetId="2" r:id="rId2"/>
    <sheet name="Anleitung" sheetId="3" r:id="rId3"/>
  </sheets>
  <definedNames>
    <definedName name="ArbZeit">'Zeiterfassung'!$I$6:$I$28</definedName>
    <definedName name="Bemerkungen">'Einstellungen'!$B$15:$B$23</definedName>
    <definedName name="BemerkungsListe">'Einstellungen'!$B$15:$C$23</definedName>
    <definedName name="DATABASE">'Zeiterfassung'!$A$5:$L$265</definedName>
    <definedName name="Erfassungsfelder">'Zeiterfassung'!$D$6:$G$265</definedName>
    <definedName name="Gesamtsaldo">'Zeiterfassung'!$L$6:$L$265</definedName>
    <definedName name="Jahr">'Zeiterfassung'!$B$4</definedName>
    <definedName name="Jahre">'Einstellungen'!$C$27:$C$31</definedName>
    <definedName name="Maximalzeit">'Einstellungen'!$G$16:$G$17</definedName>
    <definedName name="maxPause">'Einstellungen'!$H$25</definedName>
    <definedName name="MaxProTag">'Einstellungen'!$G$16:$H$16</definedName>
    <definedName name="maxÜ">'Einstellungen'!$G$17</definedName>
    <definedName name="MaxÜbertrag">'Einstellungen'!$G$17:$H$17</definedName>
    <definedName name="Mindestpausen">'Einstellungen'!$F$21:$I$23</definedName>
    <definedName name="Monate">'Einstellungen'!$B$27:$B$31</definedName>
    <definedName name="Monatsnr">'Zeiterfassung'!$N$2:$N$13</definedName>
    <definedName name="Monatssaldo">'Zeiterfassung'!$K$6:$K$28</definedName>
    <definedName name="nächsterEintrag">'Zeiterfassung'!$L$2</definedName>
    <definedName name="ngespEinst">'Einstellungen'!$C$5:$G$9,'Einstellungen'!#REF!,'Einstellungen'!$G$16:$H$17,'Einstellungen'!$H$25,'Einstellungen'!#REF!,'Einstellungen'!$B$15:$C$22</definedName>
    <definedName name="ngespZeiterf">'Zeiterfassung'!$B$1:$D$4,'Zeiterfassung'!$D$6:$G$28</definedName>
    <definedName name="Saldo" localSheetId="0">'Zeiterfassung'!$O$32</definedName>
    <definedName name="Startjahr">'Zeiterfassung'!$B$3</definedName>
    <definedName name="Startmonat">'Einstellungen'!$G$13</definedName>
    <definedName name="Tagessaldo">'Zeiterfassung'!$J$6:$J$28</definedName>
    <definedName name="Tagessoll" localSheetId="0">'Zeiterfassung'!$I$43:$I$47</definedName>
    <definedName name="Übergang">'Einstellungen'!#REF!</definedName>
    <definedName name="Übertrag">'Zeiterfassung'!#REF!</definedName>
    <definedName name="Vortrag">'Zeiterfassung'!$I$4</definedName>
    <definedName name="Zeiterfassung">'Zeiterfassung'!$A$5:$L$265</definedName>
    <definedName name="Zeitvorgabe">'Einstellungen'!$B$5:$H$9</definedName>
  </definedNames>
  <calcPr fullCalcOnLoad="1"/>
</workbook>
</file>

<file path=xl/sharedStrings.xml><?xml version="1.0" encoding="utf-8"?>
<sst xmlns="http://schemas.openxmlformats.org/spreadsheetml/2006/main" count="158" uniqueCount="144">
  <si>
    <t>Gleitzeitkarte für manuelle Erfassung</t>
  </si>
  <si>
    <t>Name:</t>
  </si>
  <si>
    <t>geleistet:</t>
  </si>
  <si>
    <t>Wo-Tag</t>
  </si>
  <si>
    <t>Datum</t>
  </si>
  <si>
    <t>Soll</t>
  </si>
  <si>
    <t>Kommen</t>
  </si>
  <si>
    <t>Gehen</t>
  </si>
  <si>
    <t>Jahr</t>
  </si>
  <si>
    <t>Mo</t>
  </si>
  <si>
    <t>Di</t>
  </si>
  <si>
    <t>Mi</t>
  </si>
  <si>
    <t>Do</t>
  </si>
  <si>
    <t>Fr</t>
  </si>
  <si>
    <t>Gleitzeit</t>
  </si>
  <si>
    <t>Kernzeit</t>
  </si>
  <si>
    <t>Wochentag</t>
  </si>
  <si>
    <t>Sollzeit</t>
  </si>
  <si>
    <t>Mindestzeit</t>
  </si>
  <si>
    <t>tägliche Zeitvorgaben</t>
  </si>
  <si>
    <t>Maximal-Zeiten</t>
  </si>
  <si>
    <t>Dienstbefreiung</t>
  </si>
  <si>
    <t>Feiertag</t>
  </si>
  <si>
    <t>G-Tag</t>
  </si>
  <si>
    <t>krank</t>
  </si>
  <si>
    <t>Lehrgang</t>
  </si>
  <si>
    <t>Dienstreise</t>
  </si>
  <si>
    <t>Urlaub</t>
  </si>
  <si>
    <t>H-Tag</t>
  </si>
  <si>
    <t>G-Beginn</t>
  </si>
  <si>
    <t>G-Ende</t>
  </si>
  <si>
    <t>K-Beginn</t>
  </si>
  <si>
    <t>K-Ende</t>
  </si>
  <si>
    <t>Bemerkungen</t>
  </si>
  <si>
    <t>Tagessaldo</t>
  </si>
  <si>
    <t>Monatssaldo</t>
  </si>
  <si>
    <t>Gutschrift</t>
  </si>
  <si>
    <t>ja</t>
  </si>
  <si>
    <t>nein</t>
  </si>
  <si>
    <t>Gutschrift ja bedeutet, daß</t>
  </si>
  <si>
    <t>die Sollzeit gutgeschrieben</t>
  </si>
  <si>
    <t>wird</t>
  </si>
  <si>
    <t>Pause</t>
  </si>
  <si>
    <t>gleitend</t>
  </si>
  <si>
    <t>MaxProTag</t>
  </si>
  <si>
    <t>MaxÜbertrag</t>
  </si>
  <si>
    <t>Kappung</t>
  </si>
  <si>
    <t>Es fehlen noch</t>
  </si>
  <si>
    <t>Saldo</t>
  </si>
  <si>
    <t>Gesamtsaldo</t>
  </si>
  <si>
    <t>anzurechnen</t>
  </si>
  <si>
    <t>nächster Eintrag:</t>
  </si>
  <si>
    <t>eff.Pause</t>
  </si>
  <si>
    <t>Eingaben</t>
  </si>
  <si>
    <t>Grundsätzlich kann der Benutzer Eingaben nur in die Zellen vornehmen, die nicht</t>
  </si>
  <si>
    <t>gesperrt sind. Diese Zellen sind farblich nicht gekennzeichnet, also weiß.</t>
  </si>
  <si>
    <t>Zahlreiche Zellen sind durch Gültigkeitsregeln gegen unzulässige Eingaben gesperrt.</t>
  </si>
  <si>
    <t>In der Zeiterfassungs-Tabelle ist im einzelnen folgendes zu beachten:</t>
  </si>
  <si>
    <t>Der Schalter erscheint jeweils beim Aktivieren der Zelle an derem rechten Rand.</t>
  </si>
  <si>
    <t>Eingaben, die nicht in der Liste aufgeführt sind, sind nicht zulässig.</t>
  </si>
  <si>
    <t>Jahr/Monat</t>
  </si>
  <si>
    <t>Zeiteingaben</t>
  </si>
  <si>
    <t>Die Zeile, für die die nächste Eintragung erwartet wird, ist blau gefärbt.</t>
  </si>
  <si>
    <t>Grundsätzlich darf in den Spalten Kommen, Gehen und effPause nur ein Zeitwert</t>
  </si>
  <si>
    <t>und in die Spalte Bemerkungen einer der dort angebotenen Listenwerte</t>
  </si>
  <si>
    <t>eingetragen werden.</t>
  </si>
  <si>
    <t>Die weitere Gültigkeit der Zeiteingaben (Kommen/Gehen) hängt von den Eintragungen</t>
  </si>
  <si>
    <t>in den Zeitvorgaben ab. Im wesentlichen sind folgende Vorkehrungen getroffen:</t>
  </si>
  <si>
    <t>Beginn</t>
  </si>
  <si>
    <t>Ende</t>
  </si>
  <si>
    <t>darf nicht vor dem frühesten Beginn der Gleitzeit liegen</t>
  </si>
  <si>
    <t>darf nicht nach dem spätesten Ende der Gleitzeit liegen</t>
  </si>
  <si>
    <t>kann freibleiben, darf die maximale Pausenzeit nicht übersteigen</t>
  </si>
  <si>
    <t>Ausgaben</t>
  </si>
  <si>
    <t>Kalender</t>
  </si>
  <si>
    <t>Der Kalender wird aus den Vorgaben aus Jahr und Monat errechnet.</t>
  </si>
  <si>
    <t>Feiertage werden nicht geprüft, sondern mit ausgegeben. Der Benutzer muß einen</t>
  </si>
  <si>
    <t>Feiertag ggf. in der Bemerkungsspalte als solchen kennzeichen.</t>
  </si>
  <si>
    <t>Freitage werden farblich hervorgehoben.</t>
  </si>
  <si>
    <t>Zu jedem Wochentag wird in der Spalte Soll das jeweilige Tagessoll ausgegeben,</t>
  </si>
  <si>
    <t>das sich aus den Zeitvorgaben ergibt.</t>
  </si>
  <si>
    <t>Verletzungen der Kernzeiten werden durch hellblaue Färbung angezeigt.</t>
  </si>
  <si>
    <t>In diesen Fällen muß ggf. für den jeweiligen Tag ein Korrekturbeleg erstellt werden.</t>
  </si>
  <si>
    <t>Zeitberechnungen</t>
  </si>
  <si>
    <t>Die Zeitberechnungen erfolgen mit Hilfe von benutzerdefinierten Funktionen.</t>
  </si>
  <si>
    <t>Die wichtigste Funktion wird in der Spalte anzurechnen eingesetzt.</t>
  </si>
  <si>
    <t>Sie erledigt im einzelnen folgendes:</t>
  </si>
  <si>
    <t xml:space="preserve">Die anzurechnende Zeit ergibt sich aus der Differenz zwischen </t>
  </si>
  <si>
    <t>Wenn eine Bemerkung eingetragen ist, die zu einer Gutschrift führt,</t>
  </si>
  <si>
    <t>hat diese Gutschrift Vorrang vor allen anderen Eintragungen.</t>
  </si>
  <si>
    <t>Gehen- und Kommenzeit.</t>
  </si>
  <si>
    <t xml:space="preserve">Zusätzlich wird noch die eingetragene effPause abgezogen. </t>
  </si>
  <si>
    <t>Als letztes wird noch ermittelt, welche Mindestpause für die gegebene Anwesenheit</t>
  </si>
  <si>
    <t>anzuwenden ist. Wenn kein effPause-Wert vorliegt oder dieser die Mindestpause</t>
  </si>
  <si>
    <t>nicht überschreitet, wird stattdessen die Mindestpause abgezogen.</t>
  </si>
  <si>
    <t>Infos</t>
  </si>
  <si>
    <t>Besonders hingewiesen sei auf</t>
  </si>
  <si>
    <t>nächster Eintrag</t>
  </si>
  <si>
    <t>Hier wird angezeigt, wieviele Eintragungen noch fehlen.</t>
  </si>
  <si>
    <t>Einstellungen</t>
  </si>
  <si>
    <t>Das Arbeitsblatt Einstellungen ermöglicht es,</t>
  </si>
  <si>
    <t>die Zeiterfassung an individuelle Besonderheiten anzupassen</t>
  </si>
  <si>
    <t>Im einzelnen sind dies:</t>
  </si>
  <si>
    <t>Die Eintragungen in der Tabelle Zeitvorgaben regelt den zeitlichen Rahmen,</t>
  </si>
  <si>
    <t>den der Benutzer der Datei beachten muß.</t>
  </si>
  <si>
    <t>Die Werte in den nicht gefärbten Zellen sind veränderbar</t>
  </si>
  <si>
    <t>Sie können somit an die unterschiedlichen dienststellen- oder</t>
  </si>
  <si>
    <t>personenbezogenen Regelungen angepasst werden.</t>
  </si>
  <si>
    <t>Zeitvorgaben (täglich / global)</t>
  </si>
  <si>
    <t>Folgende Besonderheiten sind zu beachten:</t>
  </si>
  <si>
    <t>Die Berechnung der Mindestpausen kann gleitend erfolgen.</t>
  </si>
  <si>
    <t>Damit wird ggf. verhindert, daß eine um nur eine Minute längere</t>
  </si>
  <si>
    <t>Anwesenheit zu einer unverhältnismäßigen stärkeren Kürzung der</t>
  </si>
  <si>
    <t>anzurechnenden Zeit führt.</t>
  </si>
  <si>
    <t>Die Kappung sorgt dafür, daß bei Überschreitung des Wertes in</t>
  </si>
  <si>
    <t>Formeln oder Funktionen, in denen der Maximalwert angewendet</t>
  </si>
  <si>
    <t>werden soll, alle darüber hinausgehende Werte abgezogen (gekappt) werden.</t>
  </si>
  <si>
    <t>Zeiterfassung</t>
  </si>
  <si>
    <t>Anwesenheit</t>
  </si>
  <si>
    <t>Die nächste Zeile, in die etwas einzutragen ist, ist durch mittelblaue Färbung</t>
  </si>
  <si>
    <t>angezeigt. Sofern jedoch eine Rotformatierung vorliegt, muß zunächst der</t>
  </si>
  <si>
    <t>dortige Fehleintrag korrigiert werden !!!</t>
  </si>
  <si>
    <t>In den gefärbten Bereichen der Zeiterfassungstabelle werden Informationen angezeigt.</t>
  </si>
  <si>
    <t>Hier wird angezeigt, wo der nächste Eintrag erfolgen soll</t>
  </si>
  <si>
    <t>Die Eingabezellen für Monat/Jahr lassen sich mit Hilfe von Listenschaltern ausfüllen.</t>
  </si>
  <si>
    <t>Beachten Sie bitte folgende Hinweise:</t>
  </si>
  <si>
    <t>Wenn versehentlich Kommenzeit später liegt als Gehenzeit,</t>
  </si>
  <si>
    <t>wird dies durch Rotfärbung und Ausgabe des Fehlerwertes #WERT angezeigt</t>
  </si>
  <si>
    <t>akt. Monat</t>
  </si>
  <si>
    <t>Monats-Soll:</t>
  </si>
  <si>
    <t>Vortrag</t>
  </si>
  <si>
    <t>Stand</t>
  </si>
  <si>
    <t>Monatsübersicht</t>
  </si>
  <si>
    <t>Gesamtübersicht</t>
  </si>
  <si>
    <t>Bemerkg</t>
  </si>
  <si>
    <t>12:00</t>
  </si>
  <si>
    <t>Übergang</t>
  </si>
  <si>
    <t>Kernzeiterletzung</t>
  </si>
  <si>
    <t>Mindestpausen bei Anwesenheit</t>
  </si>
  <si>
    <t>sonstiges</t>
  </si>
  <si>
    <t>von</t>
  </si>
  <si>
    <t>bis</t>
  </si>
  <si>
    <t>MaximalPause</t>
  </si>
  <si>
    <t>Startmonat</t>
  </si>
</sst>
</file>

<file path=xl/styles.xml><?xml version="1.0" encoding="utf-8"?>
<styleSheet xmlns="http://schemas.openxmlformats.org/spreadsheetml/2006/main">
  <numFmts count="2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mmm\ yyyy"/>
    <numFmt numFmtId="165" formatCode="[h]:mm"/>
    <numFmt numFmtId="166" formatCode="[Red][=6]ddd;ddd"/>
    <numFmt numFmtId="167" formatCode="dd/mm"/>
    <numFmt numFmtId="168" formatCode="d/m"/>
    <numFmt numFmtId="169" formatCode="0.000"/>
    <numFmt numFmtId="170" formatCode="0.0"/>
    <numFmt numFmtId="171" formatCode="h:mm"/>
    <numFmt numFmtId="172" formatCode="0.0000"/>
    <numFmt numFmtId="173" formatCode="&quot;alter Übertrag&quot;"/>
    <numFmt numFmtId="174" formatCode="&quot;alter Übertrag&quot;;&quot;alter Übertrag&quot;;&quot;alter Übertrag&quot;"/>
    <numFmt numFmtId="175" formatCode="d/m/yy"/>
    <numFmt numFmtId="176" formatCode="mmm"/>
    <numFmt numFmtId="177" formatCode="mm/yyyy"/>
    <numFmt numFmtId="178" formatCode="&quot;oder mehr&quot;"/>
  </numFmts>
  <fonts count="10">
    <font>
      <sz val="10"/>
      <name val="Arial"/>
      <family val="0"/>
    </font>
    <font>
      <b/>
      <sz val="10"/>
      <name val="Helv"/>
      <family val="0"/>
    </font>
    <font>
      <b/>
      <sz val="11"/>
      <name val="Helv"/>
      <family val="0"/>
    </font>
    <font>
      <sz val="8"/>
      <name val="Helv"/>
      <family val="0"/>
    </font>
    <font>
      <sz val="9"/>
      <color indexed="8"/>
      <name val="Arial"/>
      <family val="2"/>
    </font>
    <font>
      <sz val="8"/>
      <name val="Arial"/>
      <family val="2"/>
    </font>
    <font>
      <sz val="10"/>
      <name val="Zeitvorgtaegl"/>
      <family val="0"/>
    </font>
    <font>
      <b/>
      <sz val="10"/>
      <name val="Arial"/>
      <family val="2"/>
    </font>
    <font>
      <b/>
      <sz val="14"/>
      <name val="Helv"/>
      <family val="0"/>
    </font>
    <font>
      <sz val="14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 applyProtection="1">
      <alignment horizontal="centerContinuous"/>
      <protection/>
    </xf>
    <xf numFmtId="166" fontId="6" fillId="2" borderId="1" xfId="0" applyNumberFormat="1" applyFont="1" applyFill="1" applyBorder="1" applyAlignment="1">
      <alignment horizontal="center"/>
    </xf>
    <xf numFmtId="166" fontId="6" fillId="2" borderId="5" xfId="0" applyNumberFormat="1" applyFont="1" applyFill="1" applyBorder="1" applyAlignment="1">
      <alignment horizontal="center"/>
    </xf>
    <xf numFmtId="166" fontId="6" fillId="2" borderId="6" xfId="0" applyNumberFormat="1" applyFont="1" applyFill="1" applyBorder="1" applyAlignment="1">
      <alignment horizontal="center"/>
    </xf>
    <xf numFmtId="0" fontId="3" fillId="4" borderId="7" xfId="0" applyFont="1" applyFill="1" applyBorder="1" applyAlignment="1" applyProtection="1">
      <alignment horizontal="center"/>
      <protection/>
    </xf>
    <xf numFmtId="0" fontId="1" fillId="3" borderId="6" xfId="0" applyFont="1" applyFill="1" applyBorder="1" applyAlignment="1" applyProtection="1">
      <alignment horizontal="centerContinuous"/>
      <protection/>
    </xf>
    <xf numFmtId="0" fontId="0" fillId="2" borderId="5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5" borderId="0" xfId="0" applyFill="1" applyAlignment="1">
      <alignment/>
    </xf>
    <xf numFmtId="166" fontId="0" fillId="6" borderId="0" xfId="0" applyNumberFormat="1" applyFill="1" applyBorder="1" applyAlignment="1" applyProtection="1">
      <alignment horizontal="left"/>
      <protection/>
    </xf>
    <xf numFmtId="166" fontId="0" fillId="6" borderId="0" xfId="0" applyNumberFormat="1" applyFill="1" applyBorder="1" applyAlignment="1" applyProtection="1">
      <alignment horizontal="center"/>
      <protection/>
    </xf>
    <xf numFmtId="168" fontId="3" fillId="4" borderId="0" xfId="0" applyNumberFormat="1" applyFont="1" applyFill="1" applyBorder="1" applyAlignment="1" applyProtection="1">
      <alignment horizontal="center"/>
      <protection/>
    </xf>
    <xf numFmtId="0" fontId="0" fillId="7" borderId="0" xfId="0" applyFill="1" applyAlignment="1">
      <alignment/>
    </xf>
    <xf numFmtId="0" fontId="0" fillId="7" borderId="0" xfId="0" applyFill="1" applyAlignment="1">
      <alignment horizontal="right"/>
    </xf>
    <xf numFmtId="0" fontId="0" fillId="7" borderId="0" xfId="0" applyFill="1" applyAlignment="1">
      <alignment horizontal="left"/>
    </xf>
    <xf numFmtId="0" fontId="2" fillId="3" borderId="8" xfId="0" applyFont="1" applyFill="1" applyBorder="1" applyAlignment="1" applyProtection="1">
      <alignment horizontal="centerContinuous"/>
      <protection/>
    </xf>
    <xf numFmtId="0" fontId="0" fillId="8" borderId="0" xfId="0" applyFont="1" applyFill="1" applyAlignment="1">
      <alignment/>
    </xf>
    <xf numFmtId="0" fontId="0" fillId="6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66" fontId="0" fillId="9" borderId="0" xfId="0" applyNumberFormat="1" applyFill="1" applyBorder="1" applyAlignment="1" applyProtection="1">
      <alignment horizontal="center"/>
      <protection/>
    </xf>
    <xf numFmtId="20" fontId="0" fillId="9" borderId="0" xfId="0" applyNumberFormat="1" applyFill="1" applyBorder="1" applyAlignment="1" applyProtection="1">
      <alignment/>
      <protection/>
    </xf>
    <xf numFmtId="171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20" fontId="0" fillId="9" borderId="0" xfId="0" applyNumberFormat="1" applyFill="1" applyBorder="1" applyAlignment="1" applyProtection="1">
      <alignment horizontal="center"/>
      <protection/>
    </xf>
    <xf numFmtId="20" fontId="0" fillId="10" borderId="0" xfId="0" applyNumberForma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 horizontal="center"/>
      <protection/>
    </xf>
    <xf numFmtId="175" fontId="0" fillId="9" borderId="0" xfId="0" applyNumberFormat="1" applyFill="1" applyBorder="1" applyAlignment="1" applyProtection="1">
      <alignment horizontal="center"/>
      <protection/>
    </xf>
    <xf numFmtId="175" fontId="0" fillId="0" borderId="0" xfId="0" applyNumberFormat="1" applyAlignment="1">
      <alignment/>
    </xf>
    <xf numFmtId="0" fontId="4" fillId="3" borderId="9" xfId="0" applyFont="1" applyFill="1" applyBorder="1" applyAlignment="1" applyProtection="1">
      <alignment horizontal="center"/>
      <protection/>
    </xf>
    <xf numFmtId="175" fontId="4" fillId="3" borderId="10" xfId="0" applyNumberFormat="1" applyFont="1" applyFill="1" applyBorder="1" applyAlignment="1" applyProtection="1">
      <alignment horizontal="center"/>
      <protection/>
    </xf>
    <xf numFmtId="0" fontId="4" fillId="3" borderId="10" xfId="0" applyFont="1" applyFill="1" applyBorder="1" applyAlignment="1" applyProtection="1">
      <alignment horizontal="center"/>
      <protection/>
    </xf>
    <xf numFmtId="0" fontId="4" fillId="3" borderId="11" xfId="0" applyFont="1" applyFill="1" applyBorder="1" applyAlignment="1" applyProtection="1">
      <alignment horizontal="center"/>
      <protection/>
    </xf>
    <xf numFmtId="0" fontId="4" fillId="3" borderId="12" xfId="0" applyFont="1" applyFill="1" applyBorder="1" applyAlignment="1" applyProtection="1">
      <alignment horizontal="center"/>
      <protection/>
    </xf>
    <xf numFmtId="0" fontId="3" fillId="10" borderId="0" xfId="0" applyFont="1" applyFill="1" applyBorder="1" applyAlignment="1" applyProtection="1">
      <alignment horizontal="center"/>
      <protection/>
    </xf>
    <xf numFmtId="0" fontId="3" fillId="4" borderId="2" xfId="0" applyFont="1" applyFill="1" applyBorder="1" applyAlignment="1" applyProtection="1">
      <alignment horizontal="center"/>
      <protection/>
    </xf>
    <xf numFmtId="1" fontId="3" fillId="4" borderId="2" xfId="0" applyNumberFormat="1" applyFont="1" applyFill="1" applyBorder="1" applyAlignment="1" applyProtection="1">
      <alignment horizontal="center"/>
      <protection/>
    </xf>
    <xf numFmtId="174" fontId="3" fillId="10" borderId="1" xfId="0" applyNumberFormat="1" applyFont="1" applyFill="1" applyBorder="1" applyAlignment="1" applyProtection="1">
      <alignment horizontal="center"/>
      <protection/>
    </xf>
    <xf numFmtId="0" fontId="3" fillId="10" borderId="2" xfId="0" applyFont="1" applyFill="1" applyBorder="1" applyAlignment="1" applyProtection="1">
      <alignment horizontal="center"/>
      <protection/>
    </xf>
    <xf numFmtId="177" fontId="0" fillId="7" borderId="5" xfId="0" applyNumberFormat="1" applyFill="1" applyBorder="1" applyAlignment="1" applyProtection="1">
      <alignment horizontal="center"/>
      <protection/>
    </xf>
    <xf numFmtId="165" fontId="0" fillId="7" borderId="3" xfId="0" applyNumberFormat="1" applyFill="1" applyBorder="1" applyAlignment="1" applyProtection="1">
      <alignment horizontal="center"/>
      <protection/>
    </xf>
    <xf numFmtId="165" fontId="0" fillId="7" borderId="13" xfId="0" applyNumberFormat="1" applyFill="1" applyBorder="1" applyAlignment="1" applyProtection="1">
      <alignment horizontal="center"/>
      <protection/>
    </xf>
    <xf numFmtId="0" fontId="3" fillId="10" borderId="1" xfId="0" applyFont="1" applyFill="1" applyBorder="1" applyAlignment="1" applyProtection="1">
      <alignment horizontal="center"/>
      <protection/>
    </xf>
    <xf numFmtId="49" fontId="0" fillId="7" borderId="5" xfId="0" applyNumberFormat="1" applyFill="1" applyBorder="1" applyAlignment="1" applyProtection="1">
      <alignment horizontal="center"/>
      <protection/>
    </xf>
    <xf numFmtId="0" fontId="0" fillId="7" borderId="3" xfId="0" applyFill="1" applyBorder="1" applyAlignment="1">
      <alignment horizontal="center"/>
    </xf>
    <xf numFmtId="171" fontId="0" fillId="7" borderId="13" xfId="0" applyNumberFormat="1" applyFill="1" applyBorder="1" applyAlignment="1">
      <alignment horizontal="center"/>
    </xf>
    <xf numFmtId="20" fontId="6" fillId="0" borderId="14" xfId="0" applyNumberFormat="1" applyFont="1" applyFill="1" applyBorder="1" applyAlignment="1" applyProtection="1">
      <alignment horizontal="center"/>
      <protection locked="0"/>
    </xf>
    <xf numFmtId="20" fontId="6" fillId="0" borderId="15" xfId="0" applyNumberFormat="1" applyFont="1" applyFill="1" applyBorder="1" applyAlignment="1" applyProtection="1">
      <alignment horizontal="center"/>
      <protection locked="0"/>
    </xf>
    <xf numFmtId="20" fontId="6" fillId="0" borderId="16" xfId="0" applyNumberFormat="1" applyFont="1" applyFill="1" applyBorder="1" applyAlignment="1" applyProtection="1">
      <alignment horizontal="center"/>
      <protection locked="0"/>
    </xf>
    <xf numFmtId="20" fontId="6" fillId="0" borderId="17" xfId="0" applyNumberFormat="1" applyFont="1" applyFill="1" applyBorder="1" applyAlignment="1" applyProtection="1">
      <alignment horizontal="center"/>
      <protection locked="0"/>
    </xf>
    <xf numFmtId="20" fontId="6" fillId="0" borderId="18" xfId="0" applyNumberFormat="1" applyFont="1" applyFill="1" applyBorder="1" applyAlignment="1" applyProtection="1">
      <alignment horizontal="center"/>
      <protection locked="0"/>
    </xf>
    <xf numFmtId="20" fontId="6" fillId="0" borderId="19" xfId="0" applyNumberFormat="1" applyFont="1" applyFill="1" applyBorder="1" applyAlignment="1" applyProtection="1">
      <alignment horizontal="center"/>
      <protection locked="0"/>
    </xf>
    <xf numFmtId="20" fontId="6" fillId="2" borderId="8" xfId="0" applyNumberFormat="1" applyFont="1" applyFill="1" applyBorder="1" applyAlignment="1">
      <alignment horizontal="center"/>
    </xf>
    <xf numFmtId="20" fontId="6" fillId="2" borderId="2" xfId="0" applyNumberFormat="1" applyFont="1" applyFill="1" applyBorder="1" applyAlignment="1">
      <alignment horizontal="center"/>
    </xf>
    <xf numFmtId="20" fontId="6" fillId="2" borderId="13" xfId="0" applyNumberFormat="1" applyFont="1" applyFill="1" applyBorder="1" applyAlignment="1">
      <alignment horizontal="center"/>
    </xf>
    <xf numFmtId="0" fontId="0" fillId="11" borderId="16" xfId="0" applyFill="1" applyBorder="1" applyAlignment="1" applyProtection="1">
      <alignment horizontal="center"/>
      <protection locked="0"/>
    </xf>
    <xf numFmtId="175" fontId="3" fillId="12" borderId="2" xfId="0" applyNumberFormat="1" applyFont="1" applyFill="1" applyBorder="1" applyAlignment="1" applyProtection="1">
      <alignment horizontal="center"/>
      <protection/>
    </xf>
    <xf numFmtId="0" fontId="0" fillId="2" borderId="0" xfId="0" applyFill="1" applyBorder="1" applyAlignment="1">
      <alignment horizontal="right"/>
    </xf>
    <xf numFmtId="20" fontId="0" fillId="0" borderId="16" xfId="0" applyNumberFormat="1" applyFill="1" applyBorder="1" applyAlignment="1" applyProtection="1">
      <alignment horizontal="center"/>
      <protection locked="0"/>
    </xf>
    <xf numFmtId="165" fontId="0" fillId="0" borderId="16" xfId="0" applyNumberFormat="1" applyFill="1" applyBorder="1" applyAlignment="1" applyProtection="1">
      <alignment horizontal="center"/>
      <protection locked="0"/>
    </xf>
    <xf numFmtId="20" fontId="0" fillId="0" borderId="0" xfId="0" applyNumberFormat="1" applyAlignment="1">
      <alignment/>
    </xf>
    <xf numFmtId="0" fontId="0" fillId="2" borderId="13" xfId="0" applyFill="1" applyBorder="1" applyAlignment="1">
      <alignment/>
    </xf>
    <xf numFmtId="20" fontId="0" fillId="0" borderId="16" xfId="0" applyNumberFormat="1" applyBorder="1" applyAlignment="1">
      <alignment horizontal="center"/>
    </xf>
    <xf numFmtId="0" fontId="5" fillId="11" borderId="20" xfId="0" applyFont="1" applyFill="1" applyBorder="1" applyAlignment="1" applyProtection="1">
      <alignment horizontal="center"/>
      <protection locked="0"/>
    </xf>
    <xf numFmtId="0" fontId="0" fillId="11" borderId="20" xfId="0" applyFill="1" applyBorder="1" applyAlignment="1" applyProtection="1">
      <alignment horizontal="center"/>
      <protection locked="0"/>
    </xf>
    <xf numFmtId="0" fontId="0" fillId="0" borderId="17" xfId="0" applyFill="1" applyBorder="1" applyAlignment="1">
      <alignment/>
    </xf>
    <xf numFmtId="20" fontId="0" fillId="11" borderId="16" xfId="0" applyNumberFormat="1" applyFill="1" applyBorder="1" applyAlignment="1" applyProtection="1">
      <alignment horizontal="center"/>
      <protection locked="0"/>
    </xf>
    <xf numFmtId="178" fontId="0" fillId="11" borderId="16" xfId="0" applyNumberFormat="1" applyFill="1" applyBorder="1" applyAlignment="1" applyProtection="1">
      <alignment horizontal="center"/>
      <protection locked="0"/>
    </xf>
    <xf numFmtId="171" fontId="0" fillId="9" borderId="0" xfId="0" applyNumberFormat="1" applyFill="1" applyBorder="1" applyAlignment="1" applyProtection="1">
      <alignment horizontal="center"/>
      <protection/>
    </xf>
    <xf numFmtId="0" fontId="3" fillId="10" borderId="6" xfId="0" applyFont="1" applyFill="1" applyBorder="1" applyAlignment="1" applyProtection="1">
      <alignment horizontal="center"/>
      <protection/>
    </xf>
    <xf numFmtId="0" fontId="3" fillId="10" borderId="4" xfId="0" applyFont="1" applyFill="1" applyBorder="1" applyAlignment="1" applyProtection="1">
      <alignment horizontal="center"/>
      <protection/>
    </xf>
    <xf numFmtId="0" fontId="3" fillId="10" borderId="8" xfId="0" applyFont="1" applyFill="1" applyBorder="1" applyAlignment="1" applyProtection="1">
      <alignment horizontal="center"/>
      <protection/>
    </xf>
    <xf numFmtId="0" fontId="3" fillId="10" borderId="20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1" fontId="8" fillId="0" borderId="16" xfId="0" applyNumberFormat="1" applyFont="1" applyFill="1" applyBorder="1" applyAlignment="1" applyProtection="1">
      <alignment horizontal="center" vertical="center"/>
      <protection locked="0"/>
    </xf>
    <xf numFmtId="1" fontId="8" fillId="0" borderId="22" xfId="0" applyNumberFormat="1" applyFont="1" applyFill="1" applyBorder="1" applyAlignment="1" applyProtection="1">
      <alignment horizontal="center" vertical="center"/>
      <protection locked="0"/>
    </xf>
    <xf numFmtId="1" fontId="9" fillId="0" borderId="23" xfId="0" applyNumberFormat="1" applyFont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75" fontId="0" fillId="13" borderId="14" xfId="0" applyNumberFormat="1" applyFill="1" applyBorder="1" applyAlignment="1" applyProtection="1">
      <alignment horizontal="center"/>
      <protection locked="0"/>
    </xf>
    <xf numFmtId="175" fontId="0" fillId="13" borderId="15" xfId="0" applyNumberFormat="1" applyFill="1" applyBorder="1" applyAlignment="1" applyProtection="1">
      <alignment horizontal="center"/>
      <protection locked="0"/>
    </xf>
    <xf numFmtId="175" fontId="0" fillId="0" borderId="16" xfId="0" applyNumberFormat="1" applyBorder="1" applyAlignment="1">
      <alignment horizontal="center"/>
    </xf>
    <xf numFmtId="175" fontId="0" fillId="0" borderId="22" xfId="0" applyNumberFormat="1" applyBorder="1" applyAlignment="1">
      <alignment horizontal="center"/>
    </xf>
    <xf numFmtId="0" fontId="3" fillId="10" borderId="25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7" fillId="14" borderId="6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4" borderId="8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1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0">
    <dxf>
      <font>
        <color rgb="FFFF0000"/>
      </font>
      <border/>
    </dxf>
    <dxf>
      <fill>
        <patternFill>
          <bgColor rgb="FFFF0000"/>
        </patternFill>
      </fill>
      <border/>
    </dxf>
    <dxf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00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99CCFF"/>
        </patternFill>
      </fill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>
        <left style="hair">
          <color rgb="FF000000"/>
        </left>
        <right style="hair">
          <color rgb="FF000000"/>
        </right>
        <top style="thin"/>
        <bottom style="thin">
          <color rgb="FF000000"/>
        </bottom>
      </border>
    </dxf>
    <dxf>
      <fill>
        <patternFill>
          <bgColor rgb="FF00FFFF"/>
        </patternFill>
      </fill>
      <border>
        <left style="hair">
          <color rgb="FF000000"/>
        </left>
        <right style="hair">
          <color rgb="FF000000"/>
        </right>
        <top style="thin"/>
        <bottom style="thin">
          <color rgb="FF000000"/>
        </bottom>
      </border>
    </dxf>
    <dxf>
      <fill>
        <patternFill>
          <bgColor rgb="FF99CCFF"/>
        </patternFill>
      </fill>
      <border>
        <left style="hair">
          <color rgb="FF000000"/>
        </left>
        <right style="hair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L347"/>
  <sheetViews>
    <sheetView tabSelected="1" zoomScale="78" zoomScaleNormal="78" workbookViewId="0" topLeftCell="A1">
      <pane ySplit="5" topLeftCell="BM6" activePane="bottomLeft" state="frozen"/>
      <selection pane="topLeft" activeCell="A1" sqref="A1"/>
      <selection pane="bottomLeft" activeCell="D6" sqref="D6"/>
    </sheetView>
  </sheetViews>
  <sheetFormatPr defaultColWidth="11.421875" defaultRowHeight="12.75"/>
  <cols>
    <col min="1" max="1" width="9.7109375" style="0" customWidth="1"/>
    <col min="2" max="2" width="8.57421875" style="41" customWidth="1"/>
    <col min="3" max="3" width="9.140625" style="0" customWidth="1"/>
    <col min="6" max="6" width="10.8515625" style="0" customWidth="1"/>
    <col min="7" max="7" width="14.57421875" style="0" customWidth="1"/>
    <col min="11" max="11" width="12.28125" style="0" bestFit="1" customWidth="1"/>
    <col min="12" max="12" width="12.7109375" style="0" customWidth="1"/>
  </cols>
  <sheetData>
    <row r="1" spans="1:12" ht="15.75" thickBot="1">
      <c r="A1" s="95" t="s">
        <v>1</v>
      </c>
      <c r="B1" s="91"/>
      <c r="C1" s="91"/>
      <c r="D1" s="92"/>
      <c r="E1" s="16" t="s">
        <v>0</v>
      </c>
      <c r="F1" s="11"/>
      <c r="G1" s="11"/>
      <c r="H1" s="11"/>
      <c r="I1" s="11"/>
      <c r="J1" s="11"/>
      <c r="K1" s="28"/>
      <c r="L1" s="15" t="s">
        <v>51</v>
      </c>
    </row>
    <row r="2" spans="1:12" ht="12.75">
      <c r="A2" s="96"/>
      <c r="B2" s="93"/>
      <c r="C2" s="93"/>
      <c r="D2" s="94"/>
      <c r="E2" s="82" t="s">
        <v>132</v>
      </c>
      <c r="F2" s="83"/>
      <c r="G2" s="83"/>
      <c r="H2" s="84"/>
      <c r="I2" s="82" t="s">
        <v>133</v>
      </c>
      <c r="J2" s="83"/>
      <c r="K2" s="84"/>
      <c r="L2" s="69">
        <f>VBASVerweis("",DATABASE,12,2,4)</f>
        <v>36801</v>
      </c>
    </row>
    <row r="3" spans="1:12" ht="12.75">
      <c r="A3" s="85" t="s">
        <v>8</v>
      </c>
      <c r="B3" s="87">
        <v>2000</v>
      </c>
      <c r="C3" s="87"/>
      <c r="D3" s="88"/>
      <c r="E3" s="50" t="s">
        <v>128</v>
      </c>
      <c r="F3" s="47" t="s">
        <v>129</v>
      </c>
      <c r="G3" s="47" t="s">
        <v>2</v>
      </c>
      <c r="H3" s="51" t="s">
        <v>48</v>
      </c>
      <c r="I3" s="55" t="s">
        <v>130</v>
      </c>
      <c r="J3" s="47" t="s">
        <v>131</v>
      </c>
      <c r="K3" s="51" t="s">
        <v>46</v>
      </c>
      <c r="L3" s="48"/>
    </row>
    <row r="4" spans="1:12" ht="13.5" thickBot="1">
      <c r="A4" s="86"/>
      <c r="B4" s="89"/>
      <c r="C4" s="89"/>
      <c r="D4" s="90"/>
      <c r="E4" s="52">
        <f>L2</f>
        <v>36801</v>
      </c>
      <c r="F4" s="53">
        <f>Monatssumme(DATABASE,2,3,MONTH(E4))</f>
        <v>7.083333333333331</v>
      </c>
      <c r="G4" s="53">
        <f>Monatssumme(DATABASE,2,9,MONTH(E4))</f>
      </c>
      <c r="H4" s="54">
        <f>ztext(G4-F4)</f>
      </c>
      <c r="I4" s="56" t="s">
        <v>135</v>
      </c>
      <c r="J4" s="57">
        <f>letzterEintrag(Gesamtsaldo)</f>
        <v>0</v>
      </c>
      <c r="K4" s="58" t="e">
        <f>IF(zwert(J4)&gt;maxÜ,zwert(J4)-maxÜ,0)</f>
        <v>#VALUE!</v>
      </c>
      <c r="L4" s="49"/>
    </row>
    <row r="5" spans="1:12" ht="13.5" thickBot="1">
      <c r="A5" s="42" t="s">
        <v>3</v>
      </c>
      <c r="B5" s="43" t="s">
        <v>4</v>
      </c>
      <c r="C5" s="44" t="s">
        <v>5</v>
      </c>
      <c r="D5" s="44" t="s">
        <v>6</v>
      </c>
      <c r="E5" s="46" t="s">
        <v>7</v>
      </c>
      <c r="F5" s="46" t="s">
        <v>52</v>
      </c>
      <c r="G5" s="46" t="s">
        <v>134</v>
      </c>
      <c r="H5" s="46" t="s">
        <v>118</v>
      </c>
      <c r="I5" s="46" t="s">
        <v>50</v>
      </c>
      <c r="J5" s="46" t="s">
        <v>34</v>
      </c>
      <c r="K5" s="46" t="s">
        <v>35</v>
      </c>
      <c r="L5" s="45" t="s">
        <v>49</v>
      </c>
    </row>
    <row r="6" spans="1:12" ht="12.75">
      <c r="A6" s="33" t="str">
        <f>WOTAG(B6)</f>
        <v>Mo</v>
      </c>
      <c r="B6" s="40">
        <f>Folgetag(B5,$B$3,Startmonat,TRUE)</f>
        <v>36801</v>
      </c>
      <c r="C6" s="34">
        <f>IF(A6="","",VLOOKUP(A6,Zeitvorgabe,6,FALSE))</f>
        <v>0.3333333333333333</v>
      </c>
      <c r="D6" s="35"/>
      <c r="E6" s="35"/>
      <c r="F6" s="35"/>
      <c r="G6" s="36"/>
      <c r="H6" s="81">
        <f>IF(AND(C6&gt;0,OR(E6&gt;D6,G6&lt;&gt;"")),ztext(E6-D6),"")</f>
      </c>
      <c r="I6" s="37">
        <f>Arbeitszeit(D6,E6,C6,F6,Mindestpausen,G6,BemerkungsListe)</f>
      </c>
      <c r="J6" s="38">
        <f>IF(I6&lt;&gt;"",ztext(I6-C6,TRUE),"")</f>
      </c>
      <c r="K6" s="38">
        <f>J6</f>
      </c>
      <c r="L6" s="39">
        <f>IF(AND(K6&lt;&gt;"",L5&lt;&gt;""),ztext(zwert(K6)+zwert(Vortrag),TRUE),"")</f>
      </c>
    </row>
    <row r="7" spans="1:12" ht="12.75">
      <c r="A7" s="33" t="str">
        <f aca="true" t="shared" si="0" ref="A7:A28">WOTAG(B7)</f>
        <v>Di</v>
      </c>
      <c r="B7" s="40">
        <f aca="true" t="shared" si="1" ref="B7:B70">Folgetag(B6,$B$3,Startmonat,TRUE)</f>
        <v>36802</v>
      </c>
      <c r="C7" s="34">
        <f aca="true" t="shared" si="2" ref="C7:C28">IF(A7="","",VLOOKUP(A7,Zeitvorgabe,6,FALSE))</f>
        <v>0.3333333333333333</v>
      </c>
      <c r="D7" s="35"/>
      <c r="E7" s="35"/>
      <c r="F7" s="35"/>
      <c r="G7" s="36"/>
      <c r="H7" s="37">
        <f aca="true" t="shared" si="3" ref="H7:H70">IF(AND(C7&gt;0,E7&gt;D7),ztext(E7-D7),"")</f>
      </c>
      <c r="I7" s="37">
        <f aca="true" t="shared" si="4" ref="I7:I70">Arbeitszeit(D7,E7,C7,F7,Mindestpausen,G7,BemerkungsListe)</f>
      </c>
      <c r="J7" s="38">
        <f aca="true" t="shared" si="5" ref="J7:J70">IF(I7&lt;&gt;"",ztext(I7-C7,TRUE),"")</f>
      </c>
      <c r="K7" s="38">
        <f>IF(J7&lt;&gt;"",ztext(zwert(K6)+zwert(J7),TRUE),"")</f>
      </c>
      <c r="L7" s="39">
        <f aca="true" t="shared" si="6" ref="L7:L70">IF(AND(K7&lt;&gt;"",L6&lt;&gt;""),ztext(zwert(K7)+zwert(Vortrag),TRUE),"")</f>
      </c>
    </row>
    <row r="8" spans="1:12" ht="12.75">
      <c r="A8" s="33" t="str">
        <f t="shared" si="0"/>
        <v>Mi</v>
      </c>
      <c r="B8" s="40">
        <f t="shared" si="1"/>
        <v>36803</v>
      </c>
      <c r="C8" s="34">
        <f t="shared" si="2"/>
        <v>0.3333333333333333</v>
      </c>
      <c r="D8" s="35"/>
      <c r="E8" s="35"/>
      <c r="F8" s="35"/>
      <c r="G8" s="36"/>
      <c r="H8" s="37">
        <f t="shared" si="3"/>
      </c>
      <c r="I8" s="37">
        <f t="shared" si="4"/>
      </c>
      <c r="J8" s="38">
        <f t="shared" si="5"/>
      </c>
      <c r="K8" s="38">
        <f aca="true" t="shared" si="7" ref="K8:K71">IF(J8&lt;&gt;"",ztext(zwert(K7)+zwert(J8),TRUE),"")</f>
      </c>
      <c r="L8" s="39">
        <f>IF(AND(K8&lt;&gt;"",L7&lt;&gt;""),ztext(zwert(K8)+zwert(Vortrag),TRUE),"")</f>
      </c>
    </row>
    <row r="9" spans="1:12" ht="12.75">
      <c r="A9" s="33" t="str">
        <f t="shared" si="0"/>
        <v>Do</v>
      </c>
      <c r="B9" s="40">
        <f t="shared" si="1"/>
        <v>36804</v>
      </c>
      <c r="C9" s="34">
        <f t="shared" si="2"/>
        <v>0.3333333333333333</v>
      </c>
      <c r="D9" s="35"/>
      <c r="E9" s="35"/>
      <c r="F9" s="35"/>
      <c r="G9" s="36"/>
      <c r="H9" s="37">
        <f t="shared" si="3"/>
      </c>
      <c r="I9" s="37">
        <f t="shared" si="4"/>
      </c>
      <c r="J9" s="38">
        <f t="shared" si="5"/>
      </c>
      <c r="K9" s="38">
        <f t="shared" si="7"/>
      </c>
      <c r="L9" s="39">
        <f t="shared" si="6"/>
      </c>
    </row>
    <row r="10" spans="1:12" ht="12.75">
      <c r="A10" s="33" t="str">
        <f t="shared" si="0"/>
        <v>Fr</v>
      </c>
      <c r="B10" s="40">
        <f t="shared" si="1"/>
        <v>36805</v>
      </c>
      <c r="C10" s="34">
        <f t="shared" si="2"/>
        <v>0.2708333333333333</v>
      </c>
      <c r="D10" s="35"/>
      <c r="E10" s="35"/>
      <c r="F10" s="35"/>
      <c r="G10" s="36"/>
      <c r="H10" s="37">
        <f t="shared" si="3"/>
      </c>
      <c r="I10" s="37">
        <f t="shared" si="4"/>
      </c>
      <c r="J10" s="38">
        <f t="shared" si="5"/>
      </c>
      <c r="K10" s="38">
        <f t="shared" si="7"/>
      </c>
      <c r="L10" s="39">
        <f t="shared" si="6"/>
      </c>
    </row>
    <row r="11" spans="1:12" ht="12.75">
      <c r="A11" s="33" t="str">
        <f t="shared" si="0"/>
        <v>Mo</v>
      </c>
      <c r="B11" s="40">
        <f t="shared" si="1"/>
        <v>36808</v>
      </c>
      <c r="C11" s="34">
        <f t="shared" si="2"/>
        <v>0.3333333333333333</v>
      </c>
      <c r="D11" s="35"/>
      <c r="E11" s="35"/>
      <c r="F11" s="35"/>
      <c r="G11" s="36"/>
      <c r="H11" s="37">
        <f t="shared" si="3"/>
      </c>
      <c r="I11" s="37">
        <f>Arbeitszeit(D11,E11,C11,F11,Mindestpausen,G11,BemerkungsListe)</f>
      </c>
      <c r="J11" s="38">
        <f t="shared" si="5"/>
      </c>
      <c r="K11" s="38">
        <f t="shared" si="7"/>
      </c>
      <c r="L11" s="39">
        <f t="shared" si="6"/>
      </c>
    </row>
    <row r="12" spans="1:12" ht="12.75">
      <c r="A12" s="33" t="str">
        <f t="shared" si="0"/>
        <v>Di</v>
      </c>
      <c r="B12" s="40">
        <f t="shared" si="1"/>
        <v>36809</v>
      </c>
      <c r="C12" s="34">
        <f t="shared" si="2"/>
        <v>0.3333333333333333</v>
      </c>
      <c r="D12" s="35"/>
      <c r="E12" s="35"/>
      <c r="F12" s="35"/>
      <c r="G12" s="36"/>
      <c r="H12" s="37">
        <f t="shared" si="3"/>
      </c>
      <c r="I12" s="37">
        <f t="shared" si="4"/>
      </c>
      <c r="J12" s="38">
        <f t="shared" si="5"/>
      </c>
      <c r="K12" s="38">
        <f t="shared" si="7"/>
      </c>
      <c r="L12" s="39">
        <f t="shared" si="6"/>
      </c>
    </row>
    <row r="13" spans="1:12" ht="12.75">
      <c r="A13" s="33" t="str">
        <f t="shared" si="0"/>
        <v>Mi</v>
      </c>
      <c r="B13" s="40">
        <f t="shared" si="1"/>
        <v>36810</v>
      </c>
      <c r="C13" s="34">
        <f t="shared" si="2"/>
        <v>0.3333333333333333</v>
      </c>
      <c r="D13" s="35"/>
      <c r="E13" s="35"/>
      <c r="F13" s="35"/>
      <c r="G13" s="36"/>
      <c r="H13" s="37">
        <f t="shared" si="3"/>
      </c>
      <c r="I13" s="37">
        <f t="shared" si="4"/>
      </c>
      <c r="J13" s="38">
        <f t="shared" si="5"/>
      </c>
      <c r="K13" s="38">
        <f t="shared" si="7"/>
      </c>
      <c r="L13" s="39">
        <f t="shared" si="6"/>
      </c>
    </row>
    <row r="14" spans="1:12" ht="12.75">
      <c r="A14" s="33" t="str">
        <f t="shared" si="0"/>
        <v>Do</v>
      </c>
      <c r="B14" s="40">
        <f t="shared" si="1"/>
        <v>36811</v>
      </c>
      <c r="C14" s="34">
        <f t="shared" si="2"/>
        <v>0.3333333333333333</v>
      </c>
      <c r="D14" s="35"/>
      <c r="E14" s="35"/>
      <c r="F14" s="35"/>
      <c r="G14" s="36"/>
      <c r="H14" s="37">
        <f t="shared" si="3"/>
      </c>
      <c r="I14" s="37">
        <f t="shared" si="4"/>
      </c>
      <c r="J14" s="38">
        <f t="shared" si="5"/>
      </c>
      <c r="K14" s="38">
        <f t="shared" si="7"/>
      </c>
      <c r="L14" s="39">
        <f t="shared" si="6"/>
      </c>
    </row>
    <row r="15" spans="1:12" ht="12.75">
      <c r="A15" s="33" t="str">
        <f t="shared" si="0"/>
        <v>Fr</v>
      </c>
      <c r="B15" s="40">
        <f t="shared" si="1"/>
        <v>36812</v>
      </c>
      <c r="C15" s="34">
        <f t="shared" si="2"/>
        <v>0.2708333333333333</v>
      </c>
      <c r="D15" s="35"/>
      <c r="E15" s="35"/>
      <c r="F15" s="35"/>
      <c r="G15" s="36"/>
      <c r="H15" s="37">
        <f t="shared" si="3"/>
      </c>
      <c r="I15" s="37">
        <f t="shared" si="4"/>
      </c>
      <c r="J15" s="38">
        <f t="shared" si="5"/>
      </c>
      <c r="K15" s="38">
        <f t="shared" si="7"/>
      </c>
      <c r="L15" s="39">
        <f t="shared" si="6"/>
      </c>
    </row>
    <row r="16" spans="1:12" ht="12.75">
      <c r="A16" s="33" t="str">
        <f t="shared" si="0"/>
        <v>Mo</v>
      </c>
      <c r="B16" s="40">
        <f t="shared" si="1"/>
        <v>36815</v>
      </c>
      <c r="C16" s="34">
        <f t="shared" si="2"/>
        <v>0.3333333333333333</v>
      </c>
      <c r="D16" s="35"/>
      <c r="E16" s="35"/>
      <c r="F16" s="35"/>
      <c r="G16" s="36"/>
      <c r="H16" s="37">
        <f t="shared" si="3"/>
      </c>
      <c r="I16" s="37">
        <f t="shared" si="4"/>
      </c>
      <c r="J16" s="38">
        <f t="shared" si="5"/>
      </c>
      <c r="K16" s="38">
        <f t="shared" si="7"/>
      </c>
      <c r="L16" s="39">
        <f t="shared" si="6"/>
      </c>
    </row>
    <row r="17" spans="1:12" ht="12.75">
      <c r="A17" s="33" t="str">
        <f t="shared" si="0"/>
        <v>Di</v>
      </c>
      <c r="B17" s="40">
        <f t="shared" si="1"/>
        <v>36816</v>
      </c>
      <c r="C17" s="34">
        <f t="shared" si="2"/>
        <v>0.3333333333333333</v>
      </c>
      <c r="D17" s="35"/>
      <c r="E17" s="35"/>
      <c r="F17" s="35"/>
      <c r="G17" s="36"/>
      <c r="H17" s="37">
        <f>IF(AND(C17&gt;0,E17&gt;D17),ztext(E17-D17),"")</f>
      </c>
      <c r="I17" s="37">
        <f>Arbeitszeit(D17,E17,C17,F17,Mindestpausen,G17,BemerkungsListe)</f>
      </c>
      <c r="J17" s="38">
        <f t="shared" si="5"/>
      </c>
      <c r="K17" s="38">
        <f t="shared" si="7"/>
      </c>
      <c r="L17" s="39">
        <f t="shared" si="6"/>
      </c>
    </row>
    <row r="18" spans="1:12" ht="12.75">
      <c r="A18" s="33" t="str">
        <f t="shared" si="0"/>
        <v>Mi</v>
      </c>
      <c r="B18" s="40">
        <f t="shared" si="1"/>
        <v>36817</v>
      </c>
      <c r="C18" s="34">
        <f t="shared" si="2"/>
        <v>0.3333333333333333</v>
      </c>
      <c r="D18" s="35"/>
      <c r="E18" s="35"/>
      <c r="F18" s="35"/>
      <c r="G18" s="36"/>
      <c r="H18" s="37">
        <f>IF(AND(C18&gt;0,E18&gt;D18),ztext(E18-D18),"")</f>
      </c>
      <c r="I18" s="37">
        <f>Arbeitszeit(D18,E18,C18,F18,Mindestpausen,G18,BemerkungsListe)</f>
      </c>
      <c r="J18" s="38">
        <f t="shared" si="5"/>
      </c>
      <c r="K18" s="38">
        <f t="shared" si="7"/>
      </c>
      <c r="L18" s="39">
        <f t="shared" si="6"/>
      </c>
    </row>
    <row r="19" spans="1:12" ht="12.75">
      <c r="A19" s="33" t="str">
        <f t="shared" si="0"/>
        <v>Do</v>
      </c>
      <c r="B19" s="40">
        <f t="shared" si="1"/>
        <v>36818</v>
      </c>
      <c r="C19" s="34">
        <f t="shared" si="2"/>
        <v>0.3333333333333333</v>
      </c>
      <c r="D19" s="35"/>
      <c r="E19" s="35"/>
      <c r="F19" s="35"/>
      <c r="G19" s="36"/>
      <c r="H19" s="37">
        <f>IF(AND(C19&gt;0,E19&gt;D19),ztext(E19-D19),"")</f>
      </c>
      <c r="I19" s="37">
        <f>Arbeitszeit(D19,E19,C19,F19,Mindestpausen,G19,BemerkungsListe)</f>
      </c>
      <c r="J19" s="38">
        <f t="shared" si="5"/>
      </c>
      <c r="K19" s="38">
        <f t="shared" si="7"/>
      </c>
      <c r="L19" s="39">
        <f t="shared" si="6"/>
      </c>
    </row>
    <row r="20" spans="1:12" ht="12.75">
      <c r="A20" s="33" t="str">
        <f t="shared" si="0"/>
        <v>Fr</v>
      </c>
      <c r="B20" s="40">
        <f t="shared" si="1"/>
        <v>36819</v>
      </c>
      <c r="C20" s="34">
        <f t="shared" si="2"/>
        <v>0.2708333333333333</v>
      </c>
      <c r="D20" s="35"/>
      <c r="E20" s="35"/>
      <c r="F20" s="35"/>
      <c r="G20" s="36"/>
      <c r="H20" s="37">
        <f>IF(AND(C20&gt;0,E20&gt;D20),ztext(E20-D20),"")</f>
      </c>
      <c r="I20" s="37">
        <f>Arbeitszeit(D20,E20,C20,F20,Mindestpausen,G20,BemerkungsListe)</f>
      </c>
      <c r="J20" s="38">
        <f t="shared" si="5"/>
      </c>
      <c r="K20" s="38">
        <f t="shared" si="7"/>
      </c>
      <c r="L20" s="39">
        <f t="shared" si="6"/>
      </c>
    </row>
    <row r="21" spans="1:12" ht="12.75">
      <c r="A21" s="33" t="str">
        <f t="shared" si="0"/>
        <v>Mo</v>
      </c>
      <c r="B21" s="40">
        <f t="shared" si="1"/>
        <v>36822</v>
      </c>
      <c r="C21" s="34">
        <f t="shared" si="2"/>
        <v>0.3333333333333333</v>
      </c>
      <c r="D21" s="35"/>
      <c r="E21" s="35"/>
      <c r="F21" s="35"/>
      <c r="G21" s="36"/>
      <c r="H21" s="37">
        <f t="shared" si="3"/>
      </c>
      <c r="I21" s="37">
        <f t="shared" si="4"/>
      </c>
      <c r="J21" s="38">
        <f t="shared" si="5"/>
      </c>
      <c r="K21" s="38">
        <f t="shared" si="7"/>
      </c>
      <c r="L21" s="39">
        <f t="shared" si="6"/>
      </c>
    </row>
    <row r="22" spans="1:12" ht="12.75">
      <c r="A22" s="33" t="str">
        <f t="shared" si="0"/>
        <v>Di</v>
      </c>
      <c r="B22" s="40">
        <f t="shared" si="1"/>
        <v>36823</v>
      </c>
      <c r="C22" s="34">
        <f t="shared" si="2"/>
        <v>0.3333333333333333</v>
      </c>
      <c r="D22" s="35"/>
      <c r="E22" s="35"/>
      <c r="F22" s="35"/>
      <c r="G22" s="36"/>
      <c r="H22" s="37">
        <f t="shared" si="3"/>
      </c>
      <c r="I22" s="37">
        <f t="shared" si="4"/>
      </c>
      <c r="J22" s="38">
        <f t="shared" si="5"/>
      </c>
      <c r="K22" s="38">
        <f t="shared" si="7"/>
      </c>
      <c r="L22" s="39">
        <f t="shared" si="6"/>
      </c>
    </row>
    <row r="23" spans="1:12" ht="12.75">
      <c r="A23" s="33" t="str">
        <f t="shared" si="0"/>
        <v>Mi</v>
      </c>
      <c r="B23" s="40">
        <f t="shared" si="1"/>
        <v>36824</v>
      </c>
      <c r="C23" s="34">
        <f t="shared" si="2"/>
        <v>0.3333333333333333</v>
      </c>
      <c r="D23" s="35"/>
      <c r="E23" s="35"/>
      <c r="F23" s="35"/>
      <c r="G23" s="36"/>
      <c r="H23" s="37">
        <f t="shared" si="3"/>
      </c>
      <c r="I23" s="37">
        <f t="shared" si="4"/>
      </c>
      <c r="J23" s="38">
        <f t="shared" si="5"/>
      </c>
      <c r="K23" s="38">
        <f t="shared" si="7"/>
      </c>
      <c r="L23" s="39">
        <f t="shared" si="6"/>
      </c>
    </row>
    <row r="24" spans="1:12" ht="12.75">
      <c r="A24" s="33" t="str">
        <f t="shared" si="0"/>
        <v>Do</v>
      </c>
      <c r="B24" s="40">
        <f t="shared" si="1"/>
        <v>36825</v>
      </c>
      <c r="C24" s="34">
        <f t="shared" si="2"/>
        <v>0.3333333333333333</v>
      </c>
      <c r="D24" s="35"/>
      <c r="E24" s="35"/>
      <c r="F24" s="35"/>
      <c r="G24" s="36"/>
      <c r="H24" s="37">
        <f t="shared" si="3"/>
      </c>
      <c r="I24" s="37">
        <f t="shared" si="4"/>
      </c>
      <c r="J24" s="38">
        <f t="shared" si="5"/>
      </c>
      <c r="K24" s="38">
        <f t="shared" si="7"/>
      </c>
      <c r="L24" s="39">
        <f t="shared" si="6"/>
      </c>
    </row>
    <row r="25" spans="1:12" ht="12.75">
      <c r="A25" s="33" t="str">
        <f t="shared" si="0"/>
        <v>Fr</v>
      </c>
      <c r="B25" s="40">
        <f t="shared" si="1"/>
        <v>36826</v>
      </c>
      <c r="C25" s="34">
        <f t="shared" si="2"/>
        <v>0.2708333333333333</v>
      </c>
      <c r="D25" s="35"/>
      <c r="E25" s="35"/>
      <c r="F25" s="35"/>
      <c r="G25" s="36"/>
      <c r="H25" s="37">
        <f t="shared" si="3"/>
      </c>
      <c r="I25" s="37">
        <f t="shared" si="4"/>
      </c>
      <c r="J25" s="38">
        <f t="shared" si="5"/>
      </c>
      <c r="K25" s="38">
        <f t="shared" si="7"/>
      </c>
      <c r="L25" s="39">
        <f t="shared" si="6"/>
      </c>
    </row>
    <row r="26" spans="1:12" ht="12.75">
      <c r="A26" s="33" t="str">
        <f t="shared" si="0"/>
        <v>Mo</v>
      </c>
      <c r="B26" s="40">
        <f t="shared" si="1"/>
        <v>36829</v>
      </c>
      <c r="C26" s="34">
        <f t="shared" si="2"/>
        <v>0.3333333333333333</v>
      </c>
      <c r="D26" s="35"/>
      <c r="E26" s="35"/>
      <c r="F26" s="35"/>
      <c r="G26" s="36"/>
      <c r="H26" s="37">
        <f t="shared" si="3"/>
      </c>
      <c r="I26" s="37">
        <f t="shared" si="4"/>
      </c>
      <c r="J26" s="38">
        <f t="shared" si="5"/>
      </c>
      <c r="K26" s="38">
        <f t="shared" si="7"/>
      </c>
      <c r="L26" s="39">
        <f t="shared" si="6"/>
      </c>
    </row>
    <row r="27" spans="1:12" ht="12.75">
      <c r="A27" s="33" t="str">
        <f t="shared" si="0"/>
        <v>Di</v>
      </c>
      <c r="B27" s="40">
        <f t="shared" si="1"/>
        <v>36830</v>
      </c>
      <c r="C27" s="34">
        <f t="shared" si="2"/>
        <v>0.3333333333333333</v>
      </c>
      <c r="D27" s="35"/>
      <c r="E27" s="35"/>
      <c r="F27" s="35"/>
      <c r="G27" s="36"/>
      <c r="H27" s="37">
        <f t="shared" si="3"/>
      </c>
      <c r="I27" s="37">
        <f t="shared" si="4"/>
      </c>
      <c r="J27" s="38">
        <f t="shared" si="5"/>
      </c>
      <c r="K27" s="38">
        <f t="shared" si="7"/>
      </c>
      <c r="L27" s="39">
        <f t="shared" si="6"/>
      </c>
    </row>
    <row r="28" spans="1:12" ht="12.75">
      <c r="A28" s="33" t="str">
        <f t="shared" si="0"/>
        <v>Mi</v>
      </c>
      <c r="B28" s="40">
        <f t="shared" si="1"/>
        <v>36831</v>
      </c>
      <c r="C28" s="34">
        <f t="shared" si="2"/>
        <v>0.3333333333333333</v>
      </c>
      <c r="D28" s="35"/>
      <c r="E28" s="35"/>
      <c r="F28" s="35"/>
      <c r="G28" s="36"/>
      <c r="H28" s="37">
        <f t="shared" si="3"/>
      </c>
      <c r="I28" s="37">
        <f t="shared" si="4"/>
      </c>
      <c r="J28" s="38">
        <f t="shared" si="5"/>
      </c>
      <c r="K28" s="38">
        <f t="shared" si="7"/>
      </c>
      <c r="L28" s="39">
        <f t="shared" si="6"/>
      </c>
    </row>
    <row r="29" spans="1:12" ht="12.75">
      <c r="A29" s="33" t="str">
        <f aca="true" t="shared" si="8" ref="A29:A92">WOTAG(B29)</f>
        <v>Do</v>
      </c>
      <c r="B29" s="40">
        <f t="shared" si="1"/>
        <v>36832</v>
      </c>
      <c r="C29" s="34">
        <f aca="true" t="shared" si="9" ref="C29:C92">IF(A29="","",VLOOKUP(A29,Zeitvorgabe,6,FALSE))</f>
        <v>0.3333333333333333</v>
      </c>
      <c r="D29" s="35"/>
      <c r="E29" s="35"/>
      <c r="F29" s="35"/>
      <c r="G29" s="36"/>
      <c r="H29" s="37">
        <f t="shared" si="3"/>
      </c>
      <c r="I29" s="37">
        <f t="shared" si="4"/>
      </c>
      <c r="J29" s="38">
        <f t="shared" si="5"/>
      </c>
      <c r="K29" s="38">
        <f t="shared" si="7"/>
      </c>
      <c r="L29" s="39">
        <f t="shared" si="6"/>
      </c>
    </row>
    <row r="30" spans="1:12" ht="12.75">
      <c r="A30" s="33" t="str">
        <f t="shared" si="8"/>
        <v>Fr</v>
      </c>
      <c r="B30" s="40">
        <f t="shared" si="1"/>
        <v>36833</v>
      </c>
      <c r="C30" s="34">
        <f t="shared" si="9"/>
        <v>0.2708333333333333</v>
      </c>
      <c r="D30" s="35"/>
      <c r="E30" s="35"/>
      <c r="F30" s="35"/>
      <c r="G30" s="36"/>
      <c r="H30" s="37">
        <f t="shared" si="3"/>
      </c>
      <c r="I30" s="37">
        <f t="shared" si="4"/>
      </c>
      <c r="J30" s="38">
        <f t="shared" si="5"/>
      </c>
      <c r="K30" s="38">
        <f t="shared" si="7"/>
      </c>
      <c r="L30" s="39">
        <f t="shared" si="6"/>
      </c>
    </row>
    <row r="31" spans="1:12" ht="12.75">
      <c r="A31" s="33" t="str">
        <f t="shared" si="8"/>
        <v>Mo</v>
      </c>
      <c r="B31" s="40">
        <f t="shared" si="1"/>
        <v>36836</v>
      </c>
      <c r="C31" s="34">
        <f t="shared" si="9"/>
        <v>0.3333333333333333</v>
      </c>
      <c r="D31" s="35"/>
      <c r="E31" s="35"/>
      <c r="F31" s="35"/>
      <c r="G31" s="36"/>
      <c r="H31" s="37">
        <f t="shared" si="3"/>
      </c>
      <c r="I31" s="37">
        <f t="shared" si="4"/>
      </c>
      <c r="J31" s="38">
        <f t="shared" si="5"/>
      </c>
      <c r="K31" s="38">
        <f t="shared" si="7"/>
      </c>
      <c r="L31" s="39">
        <f t="shared" si="6"/>
      </c>
    </row>
    <row r="32" spans="1:12" ht="12.75">
      <c r="A32" s="33" t="str">
        <f t="shared" si="8"/>
        <v>Di</v>
      </c>
      <c r="B32" s="40">
        <f t="shared" si="1"/>
        <v>36837</v>
      </c>
      <c r="C32" s="34">
        <f t="shared" si="9"/>
        <v>0.3333333333333333</v>
      </c>
      <c r="D32" s="35"/>
      <c r="E32" s="35"/>
      <c r="F32" s="35"/>
      <c r="G32" s="36"/>
      <c r="H32" s="37">
        <f t="shared" si="3"/>
      </c>
      <c r="I32" s="37">
        <f t="shared" si="4"/>
      </c>
      <c r="J32" s="38">
        <f t="shared" si="5"/>
      </c>
      <c r="K32" s="38">
        <f t="shared" si="7"/>
      </c>
      <c r="L32" s="39">
        <f t="shared" si="6"/>
      </c>
    </row>
    <row r="33" spans="1:12" ht="12.75">
      <c r="A33" s="33" t="str">
        <f t="shared" si="8"/>
        <v>Mi</v>
      </c>
      <c r="B33" s="40">
        <f t="shared" si="1"/>
        <v>36838</v>
      </c>
      <c r="C33" s="34">
        <f t="shared" si="9"/>
        <v>0.3333333333333333</v>
      </c>
      <c r="D33" s="35"/>
      <c r="E33" s="35"/>
      <c r="F33" s="35"/>
      <c r="G33" s="36"/>
      <c r="H33" s="37">
        <f t="shared" si="3"/>
      </c>
      <c r="I33" s="37">
        <f t="shared" si="4"/>
      </c>
      <c r="J33" s="38">
        <f t="shared" si="5"/>
      </c>
      <c r="K33" s="38">
        <f t="shared" si="7"/>
      </c>
      <c r="L33" s="39">
        <f t="shared" si="6"/>
      </c>
    </row>
    <row r="34" spans="1:12" ht="12.75">
      <c r="A34" s="33" t="str">
        <f t="shared" si="8"/>
        <v>Do</v>
      </c>
      <c r="B34" s="40">
        <f t="shared" si="1"/>
        <v>36839</v>
      </c>
      <c r="C34" s="34">
        <f t="shared" si="9"/>
        <v>0.3333333333333333</v>
      </c>
      <c r="D34" s="35"/>
      <c r="E34" s="35"/>
      <c r="F34" s="35"/>
      <c r="G34" s="36"/>
      <c r="H34" s="37">
        <f t="shared" si="3"/>
      </c>
      <c r="I34" s="37">
        <f t="shared" si="4"/>
      </c>
      <c r="J34" s="38">
        <f t="shared" si="5"/>
      </c>
      <c r="K34" s="38">
        <f t="shared" si="7"/>
      </c>
      <c r="L34" s="39">
        <f t="shared" si="6"/>
      </c>
    </row>
    <row r="35" spans="1:12" ht="12.75">
      <c r="A35" s="33" t="str">
        <f t="shared" si="8"/>
        <v>Fr</v>
      </c>
      <c r="B35" s="40">
        <f t="shared" si="1"/>
        <v>36840</v>
      </c>
      <c r="C35" s="34">
        <f t="shared" si="9"/>
        <v>0.2708333333333333</v>
      </c>
      <c r="D35" s="35"/>
      <c r="E35" s="35"/>
      <c r="F35" s="35"/>
      <c r="G35" s="36"/>
      <c r="H35" s="37">
        <f t="shared" si="3"/>
      </c>
      <c r="I35" s="37">
        <f t="shared" si="4"/>
      </c>
      <c r="J35" s="38">
        <f t="shared" si="5"/>
      </c>
      <c r="K35" s="38">
        <f t="shared" si="7"/>
      </c>
      <c r="L35" s="39">
        <f t="shared" si="6"/>
      </c>
    </row>
    <row r="36" spans="1:12" ht="12.75">
      <c r="A36" s="33" t="str">
        <f t="shared" si="8"/>
        <v>Mo</v>
      </c>
      <c r="B36" s="40">
        <f t="shared" si="1"/>
        <v>36843</v>
      </c>
      <c r="C36" s="34">
        <f t="shared" si="9"/>
        <v>0.3333333333333333</v>
      </c>
      <c r="D36" s="35"/>
      <c r="E36" s="35"/>
      <c r="F36" s="35"/>
      <c r="G36" s="36"/>
      <c r="H36" s="37">
        <f t="shared" si="3"/>
      </c>
      <c r="I36" s="37">
        <f t="shared" si="4"/>
      </c>
      <c r="J36" s="38">
        <f t="shared" si="5"/>
      </c>
      <c r="K36" s="38">
        <f t="shared" si="7"/>
      </c>
      <c r="L36" s="39">
        <f t="shared" si="6"/>
      </c>
    </row>
    <row r="37" spans="1:12" ht="12.75">
      <c r="A37" s="33" t="str">
        <f t="shared" si="8"/>
        <v>Di</v>
      </c>
      <c r="B37" s="40">
        <f t="shared" si="1"/>
        <v>36844</v>
      </c>
      <c r="C37" s="34">
        <f t="shared" si="9"/>
        <v>0.3333333333333333</v>
      </c>
      <c r="D37" s="35"/>
      <c r="E37" s="35"/>
      <c r="F37" s="35"/>
      <c r="G37" s="36"/>
      <c r="H37" s="37">
        <f t="shared" si="3"/>
      </c>
      <c r="I37" s="37">
        <f t="shared" si="4"/>
      </c>
      <c r="J37" s="38">
        <f t="shared" si="5"/>
      </c>
      <c r="K37" s="38">
        <f t="shared" si="7"/>
      </c>
      <c r="L37" s="39">
        <f t="shared" si="6"/>
      </c>
    </row>
    <row r="38" spans="1:12" ht="12.75">
      <c r="A38" s="33" t="str">
        <f t="shared" si="8"/>
        <v>Mi</v>
      </c>
      <c r="B38" s="40">
        <f t="shared" si="1"/>
        <v>36845</v>
      </c>
      <c r="C38" s="34">
        <f t="shared" si="9"/>
        <v>0.3333333333333333</v>
      </c>
      <c r="D38" s="35"/>
      <c r="E38" s="35"/>
      <c r="F38" s="35"/>
      <c r="G38" s="36"/>
      <c r="H38" s="37">
        <f t="shared" si="3"/>
      </c>
      <c r="I38" s="37">
        <f t="shared" si="4"/>
      </c>
      <c r="J38" s="38">
        <f t="shared" si="5"/>
      </c>
      <c r="K38" s="38">
        <f t="shared" si="7"/>
      </c>
      <c r="L38" s="39">
        <f t="shared" si="6"/>
      </c>
    </row>
    <row r="39" spans="1:12" ht="12.75">
      <c r="A39" s="33" t="str">
        <f t="shared" si="8"/>
        <v>Do</v>
      </c>
      <c r="B39" s="40">
        <f t="shared" si="1"/>
        <v>36846</v>
      </c>
      <c r="C39" s="34">
        <f t="shared" si="9"/>
        <v>0.3333333333333333</v>
      </c>
      <c r="D39" s="35"/>
      <c r="E39" s="35"/>
      <c r="F39" s="35"/>
      <c r="G39" s="36"/>
      <c r="H39" s="37">
        <f t="shared" si="3"/>
      </c>
      <c r="I39" s="37">
        <f t="shared" si="4"/>
      </c>
      <c r="J39" s="38">
        <f t="shared" si="5"/>
      </c>
      <c r="K39" s="38">
        <f t="shared" si="7"/>
      </c>
      <c r="L39" s="39">
        <f t="shared" si="6"/>
      </c>
    </row>
    <row r="40" spans="1:12" ht="12.75">
      <c r="A40" s="33" t="str">
        <f t="shared" si="8"/>
        <v>Fr</v>
      </c>
      <c r="B40" s="40">
        <f t="shared" si="1"/>
        <v>36847</v>
      </c>
      <c r="C40" s="34">
        <f t="shared" si="9"/>
        <v>0.2708333333333333</v>
      </c>
      <c r="D40" s="35"/>
      <c r="E40" s="35"/>
      <c r="F40" s="35"/>
      <c r="G40" s="36"/>
      <c r="H40" s="37">
        <f t="shared" si="3"/>
      </c>
      <c r="I40" s="37">
        <f t="shared" si="4"/>
      </c>
      <c r="J40" s="38">
        <f t="shared" si="5"/>
      </c>
      <c r="K40" s="38">
        <f t="shared" si="7"/>
      </c>
      <c r="L40" s="39">
        <f t="shared" si="6"/>
      </c>
    </row>
    <row r="41" spans="1:12" ht="12.75">
      <c r="A41" s="33" t="str">
        <f t="shared" si="8"/>
        <v>Mo</v>
      </c>
      <c r="B41" s="40">
        <f t="shared" si="1"/>
        <v>36850</v>
      </c>
      <c r="C41" s="34">
        <f t="shared" si="9"/>
        <v>0.3333333333333333</v>
      </c>
      <c r="D41" s="35"/>
      <c r="E41" s="35"/>
      <c r="F41" s="35"/>
      <c r="G41" s="36"/>
      <c r="H41" s="37">
        <f t="shared" si="3"/>
      </c>
      <c r="I41" s="37">
        <f t="shared" si="4"/>
      </c>
      <c r="J41" s="38">
        <f t="shared" si="5"/>
      </c>
      <c r="K41" s="38">
        <f t="shared" si="7"/>
      </c>
      <c r="L41" s="39">
        <f t="shared" si="6"/>
      </c>
    </row>
    <row r="42" spans="1:12" ht="12.75">
      <c r="A42" s="33" t="str">
        <f t="shared" si="8"/>
        <v>Di</v>
      </c>
      <c r="B42" s="40">
        <f t="shared" si="1"/>
        <v>36851</v>
      </c>
      <c r="C42" s="34">
        <f t="shared" si="9"/>
        <v>0.3333333333333333</v>
      </c>
      <c r="D42" s="35"/>
      <c r="E42" s="35"/>
      <c r="F42" s="35"/>
      <c r="G42" s="36"/>
      <c r="H42" s="37">
        <f t="shared" si="3"/>
      </c>
      <c r="I42" s="37">
        <f t="shared" si="4"/>
      </c>
      <c r="J42" s="38">
        <f t="shared" si="5"/>
      </c>
      <c r="K42" s="38">
        <f t="shared" si="7"/>
      </c>
      <c r="L42" s="39">
        <f t="shared" si="6"/>
      </c>
    </row>
    <row r="43" spans="1:12" ht="12.75">
      <c r="A43" s="33" t="str">
        <f t="shared" si="8"/>
        <v>Mi</v>
      </c>
      <c r="B43" s="40">
        <f t="shared" si="1"/>
        <v>36852</v>
      </c>
      <c r="C43" s="34">
        <f t="shared" si="9"/>
        <v>0.3333333333333333</v>
      </c>
      <c r="D43" s="35"/>
      <c r="E43" s="35"/>
      <c r="F43" s="35"/>
      <c r="G43" s="36"/>
      <c r="H43" s="37">
        <f t="shared" si="3"/>
      </c>
      <c r="I43" s="37">
        <f t="shared" si="4"/>
      </c>
      <c r="J43" s="38">
        <f t="shared" si="5"/>
      </c>
      <c r="K43" s="38">
        <f t="shared" si="7"/>
      </c>
      <c r="L43" s="39">
        <f t="shared" si="6"/>
      </c>
    </row>
    <row r="44" spans="1:12" ht="12.75">
      <c r="A44" s="33" t="str">
        <f t="shared" si="8"/>
        <v>Do</v>
      </c>
      <c r="B44" s="40">
        <f t="shared" si="1"/>
        <v>36853</v>
      </c>
      <c r="C44" s="34">
        <f t="shared" si="9"/>
        <v>0.3333333333333333</v>
      </c>
      <c r="D44" s="35"/>
      <c r="E44" s="35"/>
      <c r="F44" s="35"/>
      <c r="G44" s="36"/>
      <c r="H44" s="37">
        <f t="shared" si="3"/>
      </c>
      <c r="I44" s="37">
        <f t="shared" si="4"/>
      </c>
      <c r="J44" s="38">
        <f t="shared" si="5"/>
      </c>
      <c r="K44" s="38">
        <f t="shared" si="7"/>
      </c>
      <c r="L44" s="39">
        <f t="shared" si="6"/>
      </c>
    </row>
    <row r="45" spans="1:12" ht="12.75">
      <c r="A45" s="33" t="str">
        <f t="shared" si="8"/>
        <v>Fr</v>
      </c>
      <c r="B45" s="40">
        <f t="shared" si="1"/>
        <v>36854</v>
      </c>
      <c r="C45" s="34">
        <f t="shared" si="9"/>
        <v>0.2708333333333333</v>
      </c>
      <c r="D45" s="35"/>
      <c r="E45" s="35"/>
      <c r="F45" s="35"/>
      <c r="G45" s="36"/>
      <c r="H45" s="37">
        <f t="shared" si="3"/>
      </c>
      <c r="I45" s="37">
        <f t="shared" si="4"/>
      </c>
      <c r="J45" s="38">
        <f t="shared" si="5"/>
      </c>
      <c r="K45" s="38">
        <f t="shared" si="7"/>
      </c>
      <c r="L45" s="39">
        <f t="shared" si="6"/>
      </c>
    </row>
    <row r="46" spans="1:12" ht="12.75">
      <c r="A46" s="33" t="str">
        <f t="shared" si="8"/>
        <v>Mo</v>
      </c>
      <c r="B46" s="40">
        <f t="shared" si="1"/>
        <v>36857</v>
      </c>
      <c r="C46" s="34">
        <f t="shared" si="9"/>
        <v>0.3333333333333333</v>
      </c>
      <c r="D46" s="35"/>
      <c r="E46" s="35"/>
      <c r="F46" s="35"/>
      <c r="G46" s="36"/>
      <c r="H46" s="37">
        <f t="shared" si="3"/>
      </c>
      <c r="I46" s="37">
        <f t="shared" si="4"/>
      </c>
      <c r="J46" s="38">
        <f t="shared" si="5"/>
      </c>
      <c r="K46" s="38">
        <f t="shared" si="7"/>
      </c>
      <c r="L46" s="39">
        <f t="shared" si="6"/>
      </c>
    </row>
    <row r="47" spans="1:12" ht="12.75">
      <c r="A47" s="33" t="str">
        <f t="shared" si="8"/>
        <v>Di</v>
      </c>
      <c r="B47" s="40">
        <f t="shared" si="1"/>
        <v>36858</v>
      </c>
      <c r="C47" s="34">
        <f t="shared" si="9"/>
        <v>0.3333333333333333</v>
      </c>
      <c r="D47" s="35"/>
      <c r="E47" s="35"/>
      <c r="F47" s="35"/>
      <c r="G47" s="36"/>
      <c r="H47" s="37">
        <f t="shared" si="3"/>
      </c>
      <c r="I47" s="37">
        <f t="shared" si="4"/>
      </c>
      <c r="J47" s="38">
        <f t="shared" si="5"/>
      </c>
      <c r="K47" s="38">
        <f t="shared" si="7"/>
      </c>
      <c r="L47" s="39">
        <f t="shared" si="6"/>
      </c>
    </row>
    <row r="48" spans="1:12" ht="12.75">
      <c r="A48" s="33" t="str">
        <f t="shared" si="8"/>
        <v>Mi</v>
      </c>
      <c r="B48" s="40">
        <f t="shared" si="1"/>
        <v>36859</v>
      </c>
      <c r="C48" s="34">
        <f t="shared" si="9"/>
        <v>0.3333333333333333</v>
      </c>
      <c r="D48" s="35"/>
      <c r="E48" s="35"/>
      <c r="F48" s="35"/>
      <c r="G48" s="36"/>
      <c r="H48" s="37">
        <f t="shared" si="3"/>
      </c>
      <c r="I48" s="37">
        <f t="shared" si="4"/>
      </c>
      <c r="J48" s="38">
        <f t="shared" si="5"/>
      </c>
      <c r="K48" s="38">
        <f t="shared" si="7"/>
      </c>
      <c r="L48" s="39">
        <f t="shared" si="6"/>
      </c>
    </row>
    <row r="49" spans="1:12" ht="12.75">
      <c r="A49" s="33" t="str">
        <f t="shared" si="8"/>
        <v>Do</v>
      </c>
      <c r="B49" s="40">
        <f t="shared" si="1"/>
        <v>36860</v>
      </c>
      <c r="C49" s="34">
        <f t="shared" si="9"/>
        <v>0.3333333333333333</v>
      </c>
      <c r="D49" s="35"/>
      <c r="E49" s="35"/>
      <c r="F49" s="35"/>
      <c r="G49" s="36"/>
      <c r="H49" s="37">
        <f t="shared" si="3"/>
      </c>
      <c r="I49" s="37">
        <f t="shared" si="4"/>
      </c>
      <c r="J49" s="38">
        <f t="shared" si="5"/>
      </c>
      <c r="K49" s="38">
        <f t="shared" si="7"/>
      </c>
      <c r="L49" s="39">
        <f t="shared" si="6"/>
      </c>
    </row>
    <row r="50" spans="1:12" ht="12.75">
      <c r="A50" s="33" t="str">
        <f t="shared" si="8"/>
        <v>Fr</v>
      </c>
      <c r="B50" s="40">
        <f t="shared" si="1"/>
        <v>36861</v>
      </c>
      <c r="C50" s="34">
        <f t="shared" si="9"/>
        <v>0.2708333333333333</v>
      </c>
      <c r="D50" s="35"/>
      <c r="E50" s="35"/>
      <c r="F50" s="35"/>
      <c r="G50" s="36"/>
      <c r="H50" s="37">
        <f t="shared" si="3"/>
      </c>
      <c r="I50" s="37">
        <f t="shared" si="4"/>
      </c>
      <c r="J50" s="38">
        <f t="shared" si="5"/>
      </c>
      <c r="K50" s="38">
        <f t="shared" si="7"/>
      </c>
      <c r="L50" s="39">
        <f t="shared" si="6"/>
      </c>
    </row>
    <row r="51" spans="1:12" ht="12.75">
      <c r="A51" s="33" t="str">
        <f t="shared" si="8"/>
        <v>Mo</v>
      </c>
      <c r="B51" s="40">
        <f t="shared" si="1"/>
        <v>36864</v>
      </c>
      <c r="C51" s="34">
        <f t="shared" si="9"/>
        <v>0.3333333333333333</v>
      </c>
      <c r="D51" s="35"/>
      <c r="E51" s="35"/>
      <c r="F51" s="35"/>
      <c r="G51" s="36"/>
      <c r="H51" s="37">
        <f t="shared" si="3"/>
      </c>
      <c r="I51" s="37">
        <f t="shared" si="4"/>
      </c>
      <c r="J51" s="38">
        <f t="shared" si="5"/>
      </c>
      <c r="K51" s="38">
        <f t="shared" si="7"/>
      </c>
      <c r="L51" s="39">
        <f t="shared" si="6"/>
      </c>
    </row>
    <row r="52" spans="1:12" ht="12.75">
      <c r="A52" s="33" t="str">
        <f t="shared" si="8"/>
        <v>Di</v>
      </c>
      <c r="B52" s="40">
        <f t="shared" si="1"/>
        <v>36865</v>
      </c>
      <c r="C52" s="34">
        <f t="shared" si="9"/>
        <v>0.3333333333333333</v>
      </c>
      <c r="D52" s="35"/>
      <c r="E52" s="35"/>
      <c r="F52" s="35"/>
      <c r="G52" s="36"/>
      <c r="H52" s="37">
        <f t="shared" si="3"/>
      </c>
      <c r="I52" s="37">
        <f t="shared" si="4"/>
      </c>
      <c r="J52" s="38">
        <f t="shared" si="5"/>
      </c>
      <c r="K52" s="38">
        <f t="shared" si="7"/>
      </c>
      <c r="L52" s="39">
        <f t="shared" si="6"/>
      </c>
    </row>
    <row r="53" spans="1:12" ht="12.75">
      <c r="A53" s="33" t="str">
        <f t="shared" si="8"/>
        <v>Mi</v>
      </c>
      <c r="B53" s="40">
        <f t="shared" si="1"/>
        <v>36866</v>
      </c>
      <c r="C53" s="34">
        <f t="shared" si="9"/>
        <v>0.3333333333333333</v>
      </c>
      <c r="D53" s="35"/>
      <c r="E53" s="35"/>
      <c r="F53" s="35"/>
      <c r="G53" s="36"/>
      <c r="H53" s="37">
        <f t="shared" si="3"/>
      </c>
      <c r="I53" s="37">
        <f t="shared" si="4"/>
      </c>
      <c r="J53" s="38">
        <f t="shared" si="5"/>
      </c>
      <c r="K53" s="38">
        <f t="shared" si="7"/>
      </c>
      <c r="L53" s="39">
        <f t="shared" si="6"/>
      </c>
    </row>
    <row r="54" spans="1:12" ht="12.75">
      <c r="A54" s="33" t="str">
        <f t="shared" si="8"/>
        <v>Do</v>
      </c>
      <c r="B54" s="40">
        <f t="shared" si="1"/>
        <v>36867</v>
      </c>
      <c r="C54" s="34">
        <f t="shared" si="9"/>
        <v>0.3333333333333333</v>
      </c>
      <c r="D54" s="35"/>
      <c r="E54" s="35"/>
      <c r="F54" s="35"/>
      <c r="G54" s="36"/>
      <c r="H54" s="37">
        <f t="shared" si="3"/>
      </c>
      <c r="I54" s="37">
        <f t="shared" si="4"/>
      </c>
      <c r="J54" s="38">
        <f t="shared" si="5"/>
      </c>
      <c r="K54" s="38">
        <f t="shared" si="7"/>
      </c>
      <c r="L54" s="39">
        <f t="shared" si="6"/>
      </c>
    </row>
    <row r="55" spans="1:12" ht="12.75">
      <c r="A55" s="33" t="str">
        <f t="shared" si="8"/>
        <v>Fr</v>
      </c>
      <c r="B55" s="40">
        <f t="shared" si="1"/>
        <v>36868</v>
      </c>
      <c r="C55" s="34">
        <f t="shared" si="9"/>
        <v>0.2708333333333333</v>
      </c>
      <c r="D55" s="35"/>
      <c r="E55" s="35"/>
      <c r="F55" s="35"/>
      <c r="G55" s="36"/>
      <c r="H55" s="37">
        <f t="shared" si="3"/>
      </c>
      <c r="I55" s="37">
        <f t="shared" si="4"/>
      </c>
      <c r="J55" s="38">
        <f t="shared" si="5"/>
      </c>
      <c r="K55" s="38">
        <f t="shared" si="7"/>
      </c>
      <c r="L55" s="39">
        <f t="shared" si="6"/>
      </c>
    </row>
    <row r="56" spans="1:12" ht="12.75">
      <c r="A56" s="33" t="str">
        <f t="shared" si="8"/>
        <v>Mo</v>
      </c>
      <c r="B56" s="40">
        <f t="shared" si="1"/>
        <v>36871</v>
      </c>
      <c r="C56" s="34">
        <f t="shared" si="9"/>
        <v>0.3333333333333333</v>
      </c>
      <c r="D56" s="35"/>
      <c r="E56" s="35"/>
      <c r="F56" s="35"/>
      <c r="G56" s="36"/>
      <c r="H56" s="37">
        <f t="shared" si="3"/>
      </c>
      <c r="I56" s="37">
        <f t="shared" si="4"/>
      </c>
      <c r="J56" s="38">
        <f t="shared" si="5"/>
      </c>
      <c r="K56" s="38">
        <f t="shared" si="7"/>
      </c>
      <c r="L56" s="39">
        <f t="shared" si="6"/>
      </c>
    </row>
    <row r="57" spans="1:12" ht="12.75">
      <c r="A57" s="33" t="str">
        <f t="shared" si="8"/>
        <v>Di</v>
      </c>
      <c r="B57" s="40">
        <f t="shared" si="1"/>
        <v>36872</v>
      </c>
      <c r="C57" s="34">
        <f t="shared" si="9"/>
        <v>0.3333333333333333</v>
      </c>
      <c r="D57" s="35"/>
      <c r="E57" s="35"/>
      <c r="F57" s="35"/>
      <c r="G57" s="36"/>
      <c r="H57" s="37">
        <f t="shared" si="3"/>
      </c>
      <c r="I57" s="37">
        <f t="shared" si="4"/>
      </c>
      <c r="J57" s="38">
        <f t="shared" si="5"/>
      </c>
      <c r="K57" s="38">
        <f t="shared" si="7"/>
      </c>
      <c r="L57" s="39">
        <f t="shared" si="6"/>
      </c>
    </row>
    <row r="58" spans="1:12" ht="12.75">
      <c r="A58" s="33" t="str">
        <f t="shared" si="8"/>
        <v>Mi</v>
      </c>
      <c r="B58" s="40">
        <f t="shared" si="1"/>
        <v>36873</v>
      </c>
      <c r="C58" s="34">
        <f t="shared" si="9"/>
        <v>0.3333333333333333</v>
      </c>
      <c r="D58" s="35"/>
      <c r="E58" s="35"/>
      <c r="F58" s="35"/>
      <c r="G58" s="36"/>
      <c r="H58" s="37">
        <f t="shared" si="3"/>
      </c>
      <c r="I58" s="37">
        <f t="shared" si="4"/>
      </c>
      <c r="J58" s="38">
        <f t="shared" si="5"/>
      </c>
      <c r="K58" s="38">
        <f t="shared" si="7"/>
      </c>
      <c r="L58" s="39">
        <f t="shared" si="6"/>
      </c>
    </row>
    <row r="59" spans="1:12" ht="12.75">
      <c r="A59" s="33" t="str">
        <f t="shared" si="8"/>
        <v>Do</v>
      </c>
      <c r="B59" s="40">
        <f t="shared" si="1"/>
        <v>36874</v>
      </c>
      <c r="C59" s="34">
        <f t="shared" si="9"/>
        <v>0.3333333333333333</v>
      </c>
      <c r="D59" s="35"/>
      <c r="E59" s="35"/>
      <c r="F59" s="35"/>
      <c r="G59" s="36"/>
      <c r="H59" s="37">
        <f t="shared" si="3"/>
      </c>
      <c r="I59" s="37">
        <f t="shared" si="4"/>
      </c>
      <c r="J59" s="38">
        <f t="shared" si="5"/>
      </c>
      <c r="K59" s="38">
        <f t="shared" si="7"/>
      </c>
      <c r="L59" s="39">
        <f t="shared" si="6"/>
      </c>
    </row>
    <row r="60" spans="1:12" ht="12.75">
      <c r="A60" s="33" t="str">
        <f t="shared" si="8"/>
        <v>Fr</v>
      </c>
      <c r="B60" s="40">
        <f t="shared" si="1"/>
        <v>36875</v>
      </c>
      <c r="C60" s="34">
        <f t="shared" si="9"/>
        <v>0.2708333333333333</v>
      </c>
      <c r="D60" s="35"/>
      <c r="E60" s="35"/>
      <c r="F60" s="35"/>
      <c r="G60" s="36"/>
      <c r="H60" s="37">
        <f t="shared" si="3"/>
      </c>
      <c r="I60" s="37">
        <f t="shared" si="4"/>
      </c>
      <c r="J60" s="38">
        <f t="shared" si="5"/>
      </c>
      <c r="K60" s="38">
        <f t="shared" si="7"/>
      </c>
      <c r="L60" s="39">
        <f t="shared" si="6"/>
      </c>
    </row>
    <row r="61" spans="1:12" ht="12.75">
      <c r="A61" s="33" t="str">
        <f t="shared" si="8"/>
        <v>Mo</v>
      </c>
      <c r="B61" s="40">
        <f t="shared" si="1"/>
        <v>36878</v>
      </c>
      <c r="C61" s="34">
        <f t="shared" si="9"/>
        <v>0.3333333333333333</v>
      </c>
      <c r="D61" s="35"/>
      <c r="E61" s="35"/>
      <c r="F61" s="35"/>
      <c r="G61" s="36"/>
      <c r="H61" s="37">
        <f t="shared" si="3"/>
      </c>
      <c r="I61" s="37">
        <f t="shared" si="4"/>
      </c>
      <c r="J61" s="38">
        <f t="shared" si="5"/>
      </c>
      <c r="K61" s="38">
        <f t="shared" si="7"/>
      </c>
      <c r="L61" s="39">
        <f t="shared" si="6"/>
      </c>
    </row>
    <row r="62" spans="1:12" ht="12.75">
      <c r="A62" s="33" t="str">
        <f t="shared" si="8"/>
        <v>Di</v>
      </c>
      <c r="B62" s="40">
        <f t="shared" si="1"/>
        <v>36879</v>
      </c>
      <c r="C62" s="34">
        <f t="shared" si="9"/>
        <v>0.3333333333333333</v>
      </c>
      <c r="D62" s="35"/>
      <c r="E62" s="35"/>
      <c r="F62" s="35"/>
      <c r="G62" s="36"/>
      <c r="H62" s="37">
        <f t="shared" si="3"/>
      </c>
      <c r="I62" s="37">
        <f t="shared" si="4"/>
      </c>
      <c r="J62" s="38">
        <f t="shared" si="5"/>
      </c>
      <c r="K62" s="38">
        <f t="shared" si="7"/>
      </c>
      <c r="L62" s="39">
        <f t="shared" si="6"/>
      </c>
    </row>
    <row r="63" spans="1:12" ht="12.75">
      <c r="A63" s="33" t="str">
        <f t="shared" si="8"/>
        <v>Mi</v>
      </c>
      <c r="B63" s="40">
        <f t="shared" si="1"/>
        <v>36880</v>
      </c>
      <c r="C63" s="34">
        <f t="shared" si="9"/>
        <v>0.3333333333333333</v>
      </c>
      <c r="D63" s="35"/>
      <c r="E63" s="35"/>
      <c r="F63" s="35"/>
      <c r="G63" s="36"/>
      <c r="H63" s="37">
        <f t="shared" si="3"/>
      </c>
      <c r="I63" s="37">
        <f t="shared" si="4"/>
      </c>
      <c r="J63" s="38">
        <f t="shared" si="5"/>
      </c>
      <c r="K63" s="38">
        <f t="shared" si="7"/>
      </c>
      <c r="L63" s="39">
        <f t="shared" si="6"/>
      </c>
    </row>
    <row r="64" spans="1:12" ht="12.75">
      <c r="A64" s="33" t="str">
        <f t="shared" si="8"/>
        <v>Do</v>
      </c>
      <c r="B64" s="40">
        <f t="shared" si="1"/>
        <v>36881</v>
      </c>
      <c r="C64" s="34">
        <f t="shared" si="9"/>
        <v>0.3333333333333333</v>
      </c>
      <c r="D64" s="35"/>
      <c r="E64" s="35"/>
      <c r="F64" s="35"/>
      <c r="G64" s="36"/>
      <c r="H64" s="37">
        <f t="shared" si="3"/>
      </c>
      <c r="I64" s="37">
        <f t="shared" si="4"/>
      </c>
      <c r="J64" s="38">
        <f t="shared" si="5"/>
      </c>
      <c r="K64" s="38">
        <f t="shared" si="7"/>
      </c>
      <c r="L64" s="39">
        <f t="shared" si="6"/>
      </c>
    </row>
    <row r="65" spans="1:12" ht="12.75">
      <c r="A65" s="33" t="str">
        <f t="shared" si="8"/>
        <v>Fr</v>
      </c>
      <c r="B65" s="40">
        <f t="shared" si="1"/>
        <v>36882</v>
      </c>
      <c r="C65" s="34">
        <f t="shared" si="9"/>
        <v>0.2708333333333333</v>
      </c>
      <c r="D65" s="35"/>
      <c r="E65" s="35"/>
      <c r="F65" s="35"/>
      <c r="G65" s="36"/>
      <c r="H65" s="37">
        <f t="shared" si="3"/>
      </c>
      <c r="I65" s="37">
        <f t="shared" si="4"/>
      </c>
      <c r="J65" s="38">
        <f t="shared" si="5"/>
      </c>
      <c r="K65" s="38">
        <f t="shared" si="7"/>
      </c>
      <c r="L65" s="39">
        <f t="shared" si="6"/>
      </c>
    </row>
    <row r="66" spans="1:12" ht="12.75">
      <c r="A66" s="33" t="str">
        <f t="shared" si="8"/>
        <v>Mo</v>
      </c>
      <c r="B66" s="40">
        <f t="shared" si="1"/>
        <v>36885</v>
      </c>
      <c r="C66" s="34">
        <f t="shared" si="9"/>
        <v>0.3333333333333333</v>
      </c>
      <c r="D66" s="35"/>
      <c r="E66" s="35"/>
      <c r="F66" s="35"/>
      <c r="G66" s="36"/>
      <c r="H66" s="37">
        <f t="shared" si="3"/>
      </c>
      <c r="I66" s="37">
        <f t="shared" si="4"/>
      </c>
      <c r="J66" s="38">
        <f t="shared" si="5"/>
      </c>
      <c r="K66" s="38">
        <f t="shared" si="7"/>
      </c>
      <c r="L66" s="39">
        <f t="shared" si="6"/>
      </c>
    </row>
    <row r="67" spans="1:12" ht="12.75">
      <c r="A67" s="33" t="str">
        <f>WOTAG(B67)</f>
        <v>Di</v>
      </c>
      <c r="B67" s="40">
        <f t="shared" si="1"/>
        <v>36886</v>
      </c>
      <c r="C67" s="34">
        <f t="shared" si="9"/>
        <v>0.3333333333333333</v>
      </c>
      <c r="D67" s="35"/>
      <c r="E67" s="35"/>
      <c r="F67" s="35"/>
      <c r="G67" s="36"/>
      <c r="H67" s="37">
        <f t="shared" si="3"/>
      </c>
      <c r="I67" s="37">
        <f t="shared" si="4"/>
      </c>
      <c r="J67" s="38">
        <f t="shared" si="5"/>
      </c>
      <c r="K67" s="38">
        <f t="shared" si="7"/>
      </c>
      <c r="L67" s="39">
        <f t="shared" si="6"/>
      </c>
    </row>
    <row r="68" spans="1:12" ht="12.75">
      <c r="A68" s="33" t="str">
        <f t="shared" si="8"/>
        <v>Mi</v>
      </c>
      <c r="B68" s="40">
        <f t="shared" si="1"/>
        <v>36887</v>
      </c>
      <c r="C68" s="34">
        <f t="shared" si="9"/>
        <v>0.3333333333333333</v>
      </c>
      <c r="D68" s="35"/>
      <c r="E68" s="35"/>
      <c r="F68" s="35"/>
      <c r="G68" s="36"/>
      <c r="H68" s="37">
        <f t="shared" si="3"/>
      </c>
      <c r="I68" s="37">
        <f t="shared" si="4"/>
      </c>
      <c r="J68" s="38">
        <f t="shared" si="5"/>
      </c>
      <c r="K68" s="38">
        <f t="shared" si="7"/>
      </c>
      <c r="L68" s="39">
        <f t="shared" si="6"/>
      </c>
    </row>
    <row r="69" spans="1:12" ht="12.75">
      <c r="A69" s="33" t="str">
        <f t="shared" si="8"/>
        <v>Do</v>
      </c>
      <c r="B69" s="40">
        <f t="shared" si="1"/>
        <v>36888</v>
      </c>
      <c r="C69" s="34">
        <f t="shared" si="9"/>
        <v>0.3333333333333333</v>
      </c>
      <c r="D69" s="35"/>
      <c r="E69" s="35"/>
      <c r="F69" s="35"/>
      <c r="G69" s="36"/>
      <c r="H69" s="37">
        <f t="shared" si="3"/>
      </c>
      <c r="I69" s="37">
        <f t="shared" si="4"/>
      </c>
      <c r="J69" s="38">
        <f t="shared" si="5"/>
      </c>
      <c r="K69" s="38">
        <f t="shared" si="7"/>
      </c>
      <c r="L69" s="39">
        <f t="shared" si="6"/>
      </c>
    </row>
    <row r="70" spans="1:12" ht="12.75">
      <c r="A70" s="33" t="str">
        <f t="shared" si="8"/>
        <v>Fr</v>
      </c>
      <c r="B70" s="40">
        <f t="shared" si="1"/>
        <v>36889</v>
      </c>
      <c r="C70" s="34">
        <f t="shared" si="9"/>
        <v>0.2708333333333333</v>
      </c>
      <c r="D70" s="35"/>
      <c r="E70" s="35"/>
      <c r="F70" s="35"/>
      <c r="G70" s="36"/>
      <c r="H70" s="37">
        <f t="shared" si="3"/>
      </c>
      <c r="I70" s="37">
        <f t="shared" si="4"/>
      </c>
      <c r="J70" s="38">
        <f t="shared" si="5"/>
      </c>
      <c r="K70" s="38">
        <f t="shared" si="7"/>
      </c>
      <c r="L70" s="39">
        <f t="shared" si="6"/>
      </c>
    </row>
    <row r="71" spans="1:12" ht="12.75">
      <c r="A71" s="33" t="str">
        <f t="shared" si="8"/>
        <v>Mo</v>
      </c>
      <c r="B71" s="40">
        <f aca="true" t="shared" si="10" ref="B71:B134">Folgetag(B70,$B$3,Startmonat,TRUE)</f>
        <v>36892</v>
      </c>
      <c r="C71" s="34">
        <f t="shared" si="9"/>
        <v>0.3333333333333333</v>
      </c>
      <c r="D71" s="35"/>
      <c r="E71" s="35"/>
      <c r="F71" s="35"/>
      <c r="G71" s="36"/>
      <c r="H71" s="37">
        <f aca="true" t="shared" si="11" ref="H71:H134">IF(AND(C71&gt;0,E71&gt;D71),ztext(E71-D71),"")</f>
      </c>
      <c r="I71" s="37">
        <f aca="true" t="shared" si="12" ref="I71:I134">Arbeitszeit(D71,E71,C71,F71,Mindestpausen,G71,BemerkungsListe)</f>
      </c>
      <c r="J71" s="38">
        <f aca="true" t="shared" si="13" ref="J71:J134">IF(I71&lt;&gt;"",ztext(I71-C71,TRUE),"")</f>
      </c>
      <c r="K71" s="38">
        <f t="shared" si="7"/>
      </c>
      <c r="L71" s="39">
        <f aca="true" t="shared" si="14" ref="L71:L134">IF(AND(K71&lt;&gt;"",L70&lt;&gt;""),ztext(zwert(K71)+zwert(Vortrag),TRUE),"")</f>
      </c>
    </row>
    <row r="72" spans="1:12" ht="12.75">
      <c r="A72" s="33" t="str">
        <f t="shared" si="8"/>
        <v>Di</v>
      </c>
      <c r="B72" s="40">
        <f t="shared" si="10"/>
        <v>36893</v>
      </c>
      <c r="C72" s="34">
        <f t="shared" si="9"/>
        <v>0.3333333333333333</v>
      </c>
      <c r="D72" s="35"/>
      <c r="E72" s="35"/>
      <c r="F72" s="35"/>
      <c r="G72" s="36"/>
      <c r="H72" s="37">
        <f t="shared" si="11"/>
      </c>
      <c r="I72" s="37">
        <f t="shared" si="12"/>
      </c>
      <c r="J72" s="38">
        <f t="shared" si="13"/>
      </c>
      <c r="K72" s="38">
        <f aca="true" t="shared" si="15" ref="K72:K135">IF(J72&lt;&gt;"",ztext(zwert(K71)+zwert(J72),TRUE),"")</f>
      </c>
      <c r="L72" s="39">
        <f t="shared" si="14"/>
      </c>
    </row>
    <row r="73" spans="1:12" ht="12.75">
      <c r="A73" s="33" t="str">
        <f t="shared" si="8"/>
        <v>Mi</v>
      </c>
      <c r="B73" s="40">
        <f t="shared" si="10"/>
        <v>36894</v>
      </c>
      <c r="C73" s="34">
        <f t="shared" si="9"/>
        <v>0.3333333333333333</v>
      </c>
      <c r="D73" s="35"/>
      <c r="E73" s="35"/>
      <c r="F73" s="35"/>
      <c r="G73" s="36"/>
      <c r="H73" s="37">
        <f t="shared" si="11"/>
      </c>
      <c r="I73" s="37">
        <f t="shared" si="12"/>
      </c>
      <c r="J73" s="38">
        <f t="shared" si="13"/>
      </c>
      <c r="K73" s="38">
        <f t="shared" si="15"/>
      </c>
      <c r="L73" s="39">
        <f t="shared" si="14"/>
      </c>
    </row>
    <row r="74" spans="1:12" ht="12.75">
      <c r="A74" s="33" t="str">
        <f t="shared" si="8"/>
        <v>Do</v>
      </c>
      <c r="B74" s="40">
        <f t="shared" si="10"/>
        <v>36895</v>
      </c>
      <c r="C74" s="34">
        <f t="shared" si="9"/>
        <v>0.3333333333333333</v>
      </c>
      <c r="D74" s="35"/>
      <c r="E74" s="35"/>
      <c r="F74" s="35"/>
      <c r="G74" s="36"/>
      <c r="H74" s="37">
        <f t="shared" si="11"/>
      </c>
      <c r="I74" s="37">
        <f t="shared" si="12"/>
      </c>
      <c r="J74" s="38">
        <f t="shared" si="13"/>
      </c>
      <c r="K74" s="38">
        <f t="shared" si="15"/>
      </c>
      <c r="L74" s="39">
        <f t="shared" si="14"/>
      </c>
    </row>
    <row r="75" spans="1:12" ht="12.75">
      <c r="A75" s="33" t="str">
        <f t="shared" si="8"/>
        <v>Fr</v>
      </c>
      <c r="B75" s="40">
        <f t="shared" si="10"/>
        <v>36896</v>
      </c>
      <c r="C75" s="34">
        <f t="shared" si="9"/>
        <v>0.2708333333333333</v>
      </c>
      <c r="D75" s="35"/>
      <c r="E75" s="35"/>
      <c r="F75" s="35"/>
      <c r="G75" s="36"/>
      <c r="H75" s="37">
        <f t="shared" si="11"/>
      </c>
      <c r="I75" s="37">
        <f t="shared" si="12"/>
      </c>
      <c r="J75" s="38">
        <f t="shared" si="13"/>
      </c>
      <c r="K75" s="38">
        <f t="shared" si="15"/>
      </c>
      <c r="L75" s="39">
        <f t="shared" si="14"/>
      </c>
    </row>
    <row r="76" spans="1:12" ht="12.75">
      <c r="A76" s="33" t="str">
        <f t="shared" si="8"/>
        <v>Mo</v>
      </c>
      <c r="B76" s="40">
        <f t="shared" si="10"/>
        <v>36899</v>
      </c>
      <c r="C76" s="34">
        <f t="shared" si="9"/>
        <v>0.3333333333333333</v>
      </c>
      <c r="D76" s="35"/>
      <c r="E76" s="35"/>
      <c r="F76" s="35"/>
      <c r="G76" s="36"/>
      <c r="H76" s="37">
        <f t="shared" si="11"/>
      </c>
      <c r="I76" s="37">
        <f t="shared" si="12"/>
      </c>
      <c r="J76" s="38">
        <f t="shared" si="13"/>
      </c>
      <c r="K76" s="38">
        <f t="shared" si="15"/>
      </c>
      <c r="L76" s="39">
        <f t="shared" si="14"/>
      </c>
    </row>
    <row r="77" spans="1:12" ht="12.75">
      <c r="A77" s="33" t="str">
        <f t="shared" si="8"/>
        <v>Di</v>
      </c>
      <c r="B77" s="40">
        <f t="shared" si="10"/>
        <v>36900</v>
      </c>
      <c r="C77" s="34">
        <f t="shared" si="9"/>
        <v>0.3333333333333333</v>
      </c>
      <c r="D77" s="35"/>
      <c r="E77" s="35"/>
      <c r="F77" s="35"/>
      <c r="G77" s="36"/>
      <c r="H77" s="37">
        <f t="shared" si="11"/>
      </c>
      <c r="I77" s="37">
        <f t="shared" si="12"/>
      </c>
      <c r="J77" s="38">
        <f t="shared" si="13"/>
      </c>
      <c r="K77" s="38">
        <f t="shared" si="15"/>
      </c>
      <c r="L77" s="39">
        <f t="shared" si="14"/>
      </c>
    </row>
    <row r="78" spans="1:12" ht="12.75">
      <c r="A78" s="33" t="str">
        <f t="shared" si="8"/>
        <v>Mi</v>
      </c>
      <c r="B78" s="40">
        <f t="shared" si="10"/>
        <v>36901</v>
      </c>
      <c r="C78" s="34">
        <f t="shared" si="9"/>
        <v>0.3333333333333333</v>
      </c>
      <c r="D78" s="35"/>
      <c r="E78" s="35"/>
      <c r="F78" s="35"/>
      <c r="G78" s="36"/>
      <c r="H78" s="37">
        <f t="shared" si="11"/>
      </c>
      <c r="I78" s="37">
        <f t="shared" si="12"/>
      </c>
      <c r="J78" s="38">
        <f t="shared" si="13"/>
      </c>
      <c r="K78" s="38">
        <f t="shared" si="15"/>
      </c>
      <c r="L78" s="39">
        <f t="shared" si="14"/>
      </c>
    </row>
    <row r="79" spans="1:12" ht="12.75">
      <c r="A79" s="33" t="str">
        <f t="shared" si="8"/>
        <v>Do</v>
      </c>
      <c r="B79" s="40">
        <f t="shared" si="10"/>
        <v>36902</v>
      </c>
      <c r="C79" s="34">
        <f t="shared" si="9"/>
        <v>0.3333333333333333</v>
      </c>
      <c r="D79" s="35"/>
      <c r="E79" s="35"/>
      <c r="F79" s="35"/>
      <c r="G79" s="36"/>
      <c r="H79" s="37">
        <f t="shared" si="11"/>
      </c>
      <c r="I79" s="37">
        <f t="shared" si="12"/>
      </c>
      <c r="J79" s="38">
        <f t="shared" si="13"/>
      </c>
      <c r="K79" s="38">
        <f t="shared" si="15"/>
      </c>
      <c r="L79" s="39">
        <f t="shared" si="14"/>
      </c>
    </row>
    <row r="80" spans="1:12" ht="12.75">
      <c r="A80" s="33" t="str">
        <f t="shared" si="8"/>
        <v>Fr</v>
      </c>
      <c r="B80" s="40">
        <f t="shared" si="10"/>
        <v>36903</v>
      </c>
      <c r="C80" s="34">
        <f t="shared" si="9"/>
        <v>0.2708333333333333</v>
      </c>
      <c r="D80" s="35"/>
      <c r="E80" s="35"/>
      <c r="F80" s="35"/>
      <c r="G80" s="36"/>
      <c r="H80" s="37">
        <f t="shared" si="11"/>
      </c>
      <c r="I80" s="37">
        <f t="shared" si="12"/>
      </c>
      <c r="J80" s="38">
        <f t="shared" si="13"/>
      </c>
      <c r="K80" s="38">
        <f t="shared" si="15"/>
      </c>
      <c r="L80" s="39">
        <f t="shared" si="14"/>
      </c>
    </row>
    <row r="81" spans="1:12" ht="12.75">
      <c r="A81" s="33" t="str">
        <f t="shared" si="8"/>
        <v>Mo</v>
      </c>
      <c r="B81" s="40">
        <f t="shared" si="10"/>
        <v>36906</v>
      </c>
      <c r="C81" s="34">
        <f t="shared" si="9"/>
        <v>0.3333333333333333</v>
      </c>
      <c r="D81" s="35"/>
      <c r="E81" s="35"/>
      <c r="F81" s="35"/>
      <c r="G81" s="36"/>
      <c r="H81" s="37">
        <f t="shared" si="11"/>
      </c>
      <c r="I81" s="37">
        <f t="shared" si="12"/>
      </c>
      <c r="J81" s="38">
        <f t="shared" si="13"/>
      </c>
      <c r="K81" s="38">
        <f t="shared" si="15"/>
      </c>
      <c r="L81" s="39">
        <f t="shared" si="14"/>
      </c>
    </row>
    <row r="82" spans="1:12" ht="12.75">
      <c r="A82" s="33" t="str">
        <f t="shared" si="8"/>
        <v>Di</v>
      </c>
      <c r="B82" s="40">
        <f t="shared" si="10"/>
        <v>36907</v>
      </c>
      <c r="C82" s="34">
        <f t="shared" si="9"/>
        <v>0.3333333333333333</v>
      </c>
      <c r="D82" s="35"/>
      <c r="E82" s="35"/>
      <c r="F82" s="35"/>
      <c r="G82" s="36"/>
      <c r="H82" s="37">
        <f t="shared" si="11"/>
      </c>
      <c r="I82" s="37">
        <f t="shared" si="12"/>
      </c>
      <c r="J82" s="38">
        <f t="shared" si="13"/>
      </c>
      <c r="K82" s="38">
        <f t="shared" si="15"/>
      </c>
      <c r="L82" s="39">
        <f t="shared" si="14"/>
      </c>
    </row>
    <row r="83" spans="1:12" ht="12.75">
      <c r="A83" s="33" t="str">
        <f t="shared" si="8"/>
        <v>Mi</v>
      </c>
      <c r="B83" s="40">
        <f t="shared" si="10"/>
        <v>36908</v>
      </c>
      <c r="C83" s="34">
        <f t="shared" si="9"/>
        <v>0.3333333333333333</v>
      </c>
      <c r="D83" s="35"/>
      <c r="E83" s="35"/>
      <c r="F83" s="35"/>
      <c r="G83" s="36"/>
      <c r="H83" s="37">
        <f t="shared" si="11"/>
      </c>
      <c r="I83" s="37">
        <f t="shared" si="12"/>
      </c>
      <c r="J83" s="38">
        <f t="shared" si="13"/>
      </c>
      <c r="K83" s="38">
        <f t="shared" si="15"/>
      </c>
      <c r="L83" s="39">
        <f t="shared" si="14"/>
      </c>
    </row>
    <row r="84" spans="1:12" ht="12.75">
      <c r="A84" s="33" t="str">
        <f t="shared" si="8"/>
        <v>Do</v>
      </c>
      <c r="B84" s="40">
        <f t="shared" si="10"/>
        <v>36909</v>
      </c>
      <c r="C84" s="34">
        <f t="shared" si="9"/>
        <v>0.3333333333333333</v>
      </c>
      <c r="D84" s="35"/>
      <c r="E84" s="35"/>
      <c r="F84" s="35"/>
      <c r="G84" s="36"/>
      <c r="H84" s="37">
        <f t="shared" si="11"/>
      </c>
      <c r="I84" s="37">
        <f t="shared" si="12"/>
      </c>
      <c r="J84" s="38">
        <f t="shared" si="13"/>
      </c>
      <c r="K84" s="38">
        <f t="shared" si="15"/>
      </c>
      <c r="L84" s="39">
        <f t="shared" si="14"/>
      </c>
    </row>
    <row r="85" spans="1:12" ht="12.75">
      <c r="A85" s="33" t="str">
        <f t="shared" si="8"/>
        <v>Fr</v>
      </c>
      <c r="B85" s="40">
        <f t="shared" si="10"/>
        <v>36910</v>
      </c>
      <c r="C85" s="34">
        <f t="shared" si="9"/>
        <v>0.2708333333333333</v>
      </c>
      <c r="D85" s="35"/>
      <c r="E85" s="35"/>
      <c r="F85" s="35"/>
      <c r="G85" s="36"/>
      <c r="H85" s="37">
        <f t="shared" si="11"/>
      </c>
      <c r="I85" s="37">
        <f t="shared" si="12"/>
      </c>
      <c r="J85" s="38">
        <f t="shared" si="13"/>
      </c>
      <c r="K85" s="38">
        <f t="shared" si="15"/>
      </c>
      <c r="L85" s="39">
        <f t="shared" si="14"/>
      </c>
    </row>
    <row r="86" spans="1:12" ht="12.75">
      <c r="A86" s="33" t="str">
        <f t="shared" si="8"/>
        <v>Mo</v>
      </c>
      <c r="B86" s="40">
        <f t="shared" si="10"/>
        <v>36913</v>
      </c>
      <c r="C86" s="34">
        <f t="shared" si="9"/>
        <v>0.3333333333333333</v>
      </c>
      <c r="D86" s="35"/>
      <c r="E86" s="35"/>
      <c r="F86" s="35"/>
      <c r="G86" s="36"/>
      <c r="H86" s="37">
        <f t="shared" si="11"/>
      </c>
      <c r="I86" s="37">
        <f t="shared" si="12"/>
      </c>
      <c r="J86" s="38">
        <f t="shared" si="13"/>
      </c>
      <c r="K86" s="38">
        <f t="shared" si="15"/>
      </c>
      <c r="L86" s="39">
        <f t="shared" si="14"/>
      </c>
    </row>
    <row r="87" spans="1:12" ht="12.75">
      <c r="A87" s="33" t="str">
        <f t="shared" si="8"/>
        <v>Di</v>
      </c>
      <c r="B87" s="40">
        <f t="shared" si="10"/>
        <v>36914</v>
      </c>
      <c r="C87" s="34">
        <f t="shared" si="9"/>
        <v>0.3333333333333333</v>
      </c>
      <c r="D87" s="35"/>
      <c r="E87" s="35"/>
      <c r="F87" s="35"/>
      <c r="G87" s="36"/>
      <c r="H87" s="37">
        <f t="shared" si="11"/>
      </c>
      <c r="I87" s="37">
        <f t="shared" si="12"/>
      </c>
      <c r="J87" s="38">
        <f t="shared" si="13"/>
      </c>
      <c r="K87" s="38">
        <f t="shared" si="15"/>
      </c>
      <c r="L87" s="39">
        <f t="shared" si="14"/>
      </c>
    </row>
    <row r="88" spans="1:12" ht="12.75">
      <c r="A88" s="33" t="str">
        <f t="shared" si="8"/>
        <v>Mi</v>
      </c>
      <c r="B88" s="40">
        <f t="shared" si="10"/>
        <v>36915</v>
      </c>
      <c r="C88" s="34">
        <f t="shared" si="9"/>
        <v>0.3333333333333333</v>
      </c>
      <c r="D88" s="35"/>
      <c r="E88" s="35"/>
      <c r="F88" s="35"/>
      <c r="G88" s="36"/>
      <c r="H88" s="37">
        <f t="shared" si="11"/>
      </c>
      <c r="I88" s="37">
        <f t="shared" si="12"/>
      </c>
      <c r="J88" s="38">
        <f t="shared" si="13"/>
      </c>
      <c r="K88" s="38">
        <f t="shared" si="15"/>
      </c>
      <c r="L88" s="39">
        <f t="shared" si="14"/>
      </c>
    </row>
    <row r="89" spans="1:12" ht="12.75">
      <c r="A89" s="33" t="str">
        <f t="shared" si="8"/>
        <v>Do</v>
      </c>
      <c r="B89" s="40">
        <f t="shared" si="10"/>
        <v>36916</v>
      </c>
      <c r="C89" s="34">
        <f t="shared" si="9"/>
        <v>0.3333333333333333</v>
      </c>
      <c r="D89" s="35"/>
      <c r="E89" s="35"/>
      <c r="F89" s="35"/>
      <c r="G89" s="36"/>
      <c r="H89" s="37">
        <f t="shared" si="11"/>
      </c>
      <c r="I89" s="37">
        <f t="shared" si="12"/>
      </c>
      <c r="J89" s="38">
        <f t="shared" si="13"/>
      </c>
      <c r="K89" s="38">
        <f t="shared" si="15"/>
      </c>
      <c r="L89" s="39">
        <f t="shared" si="14"/>
      </c>
    </row>
    <row r="90" spans="1:12" ht="12.75">
      <c r="A90" s="33" t="str">
        <f t="shared" si="8"/>
        <v>Fr</v>
      </c>
      <c r="B90" s="40">
        <f t="shared" si="10"/>
        <v>36917</v>
      </c>
      <c r="C90" s="34">
        <f t="shared" si="9"/>
        <v>0.2708333333333333</v>
      </c>
      <c r="D90" s="35"/>
      <c r="E90" s="35"/>
      <c r="F90" s="35"/>
      <c r="G90" s="36"/>
      <c r="H90" s="37">
        <f t="shared" si="11"/>
      </c>
      <c r="I90" s="37">
        <f t="shared" si="12"/>
      </c>
      <c r="J90" s="38">
        <f t="shared" si="13"/>
      </c>
      <c r="K90" s="38">
        <f t="shared" si="15"/>
      </c>
      <c r="L90" s="39">
        <f t="shared" si="14"/>
      </c>
    </row>
    <row r="91" spans="1:12" ht="12.75">
      <c r="A91" s="33" t="str">
        <f t="shared" si="8"/>
        <v>Mo</v>
      </c>
      <c r="B91" s="40">
        <f t="shared" si="10"/>
        <v>36920</v>
      </c>
      <c r="C91" s="34">
        <f t="shared" si="9"/>
        <v>0.3333333333333333</v>
      </c>
      <c r="D91" s="35"/>
      <c r="E91" s="35"/>
      <c r="F91" s="35"/>
      <c r="G91" s="36"/>
      <c r="H91" s="37">
        <f t="shared" si="11"/>
      </c>
      <c r="I91" s="37">
        <f t="shared" si="12"/>
      </c>
      <c r="J91" s="38">
        <f t="shared" si="13"/>
      </c>
      <c r="K91" s="38">
        <f t="shared" si="15"/>
      </c>
      <c r="L91" s="39">
        <f t="shared" si="14"/>
      </c>
    </row>
    <row r="92" spans="1:12" ht="12.75">
      <c r="A92" s="33" t="str">
        <f t="shared" si="8"/>
        <v>Di</v>
      </c>
      <c r="B92" s="40">
        <f t="shared" si="10"/>
        <v>36921</v>
      </c>
      <c r="C92" s="34">
        <f t="shared" si="9"/>
        <v>0.3333333333333333</v>
      </c>
      <c r="D92" s="35"/>
      <c r="E92" s="35"/>
      <c r="F92" s="35"/>
      <c r="G92" s="36"/>
      <c r="H92" s="37">
        <f t="shared" si="11"/>
      </c>
      <c r="I92" s="37">
        <f t="shared" si="12"/>
      </c>
      <c r="J92" s="38">
        <f t="shared" si="13"/>
      </c>
      <c r="K92" s="38">
        <f t="shared" si="15"/>
      </c>
      <c r="L92" s="39">
        <f t="shared" si="14"/>
      </c>
    </row>
    <row r="93" spans="1:12" ht="12.75">
      <c r="A93" s="33" t="str">
        <f aca="true" t="shared" si="16" ref="A93:A156">WOTAG(B93)</f>
        <v>Mi</v>
      </c>
      <c r="B93" s="40">
        <f t="shared" si="10"/>
        <v>36922</v>
      </c>
      <c r="C93" s="34">
        <f aca="true" t="shared" si="17" ref="C93:C156">IF(A93="","",VLOOKUP(A93,Zeitvorgabe,6,FALSE))</f>
        <v>0.3333333333333333</v>
      </c>
      <c r="D93" s="35"/>
      <c r="E93" s="35"/>
      <c r="F93" s="35"/>
      <c r="G93" s="36"/>
      <c r="H93" s="37">
        <f t="shared" si="11"/>
      </c>
      <c r="I93" s="37">
        <f t="shared" si="12"/>
      </c>
      <c r="J93" s="38">
        <f t="shared" si="13"/>
      </c>
      <c r="K93" s="38">
        <f t="shared" si="15"/>
      </c>
      <c r="L93" s="39">
        <f t="shared" si="14"/>
      </c>
    </row>
    <row r="94" spans="1:12" ht="12.75">
      <c r="A94" s="33" t="str">
        <f t="shared" si="16"/>
        <v>Do</v>
      </c>
      <c r="B94" s="40">
        <f t="shared" si="10"/>
        <v>36923</v>
      </c>
      <c r="C94" s="34">
        <f t="shared" si="17"/>
        <v>0.3333333333333333</v>
      </c>
      <c r="D94" s="35"/>
      <c r="E94" s="35"/>
      <c r="F94" s="35"/>
      <c r="G94" s="36"/>
      <c r="H94" s="37">
        <f t="shared" si="11"/>
      </c>
      <c r="I94" s="37">
        <f t="shared" si="12"/>
      </c>
      <c r="J94" s="38">
        <f t="shared" si="13"/>
      </c>
      <c r="K94" s="38">
        <f t="shared" si="15"/>
      </c>
      <c r="L94" s="39">
        <f t="shared" si="14"/>
      </c>
    </row>
    <row r="95" spans="1:12" ht="12.75">
      <c r="A95" s="33" t="str">
        <f t="shared" si="16"/>
        <v>Fr</v>
      </c>
      <c r="B95" s="40">
        <f t="shared" si="10"/>
        <v>36924</v>
      </c>
      <c r="C95" s="34">
        <f t="shared" si="17"/>
        <v>0.2708333333333333</v>
      </c>
      <c r="D95" s="35"/>
      <c r="E95" s="35"/>
      <c r="F95" s="35"/>
      <c r="G95" s="36"/>
      <c r="H95" s="37">
        <f t="shared" si="11"/>
      </c>
      <c r="I95" s="37">
        <f t="shared" si="12"/>
      </c>
      <c r="J95" s="38">
        <f t="shared" si="13"/>
      </c>
      <c r="K95" s="38">
        <f t="shared" si="15"/>
      </c>
      <c r="L95" s="39">
        <f t="shared" si="14"/>
      </c>
    </row>
    <row r="96" spans="1:12" ht="12.75">
      <c r="A96" s="33" t="str">
        <f t="shared" si="16"/>
        <v>Mo</v>
      </c>
      <c r="B96" s="40">
        <f t="shared" si="10"/>
        <v>36927</v>
      </c>
      <c r="C96" s="34">
        <f t="shared" si="17"/>
        <v>0.3333333333333333</v>
      </c>
      <c r="D96" s="35"/>
      <c r="E96" s="35"/>
      <c r="F96" s="35"/>
      <c r="G96" s="36"/>
      <c r="H96" s="37">
        <f t="shared" si="11"/>
      </c>
      <c r="I96" s="37">
        <f t="shared" si="12"/>
      </c>
      <c r="J96" s="38">
        <f t="shared" si="13"/>
      </c>
      <c r="K96" s="38">
        <f t="shared" si="15"/>
      </c>
      <c r="L96" s="39">
        <f t="shared" si="14"/>
      </c>
    </row>
    <row r="97" spans="1:12" ht="12.75">
      <c r="A97" s="33" t="str">
        <f t="shared" si="16"/>
        <v>Di</v>
      </c>
      <c r="B97" s="40">
        <f t="shared" si="10"/>
        <v>36928</v>
      </c>
      <c r="C97" s="34">
        <f t="shared" si="17"/>
        <v>0.3333333333333333</v>
      </c>
      <c r="D97" s="35"/>
      <c r="E97" s="35"/>
      <c r="F97" s="35"/>
      <c r="G97" s="36"/>
      <c r="H97" s="37">
        <f t="shared" si="11"/>
      </c>
      <c r="I97" s="37">
        <f t="shared" si="12"/>
      </c>
      <c r="J97" s="38">
        <f t="shared" si="13"/>
      </c>
      <c r="K97" s="38">
        <f t="shared" si="15"/>
      </c>
      <c r="L97" s="39">
        <f t="shared" si="14"/>
      </c>
    </row>
    <row r="98" spans="1:12" ht="12.75">
      <c r="A98" s="33" t="str">
        <f t="shared" si="16"/>
        <v>Mi</v>
      </c>
      <c r="B98" s="40">
        <f t="shared" si="10"/>
        <v>36929</v>
      </c>
      <c r="C98" s="34">
        <f t="shared" si="17"/>
        <v>0.3333333333333333</v>
      </c>
      <c r="D98" s="35"/>
      <c r="E98" s="35"/>
      <c r="F98" s="35"/>
      <c r="G98" s="36"/>
      <c r="H98" s="37">
        <f t="shared" si="11"/>
      </c>
      <c r="I98" s="37">
        <f t="shared" si="12"/>
      </c>
      <c r="J98" s="38">
        <f t="shared" si="13"/>
      </c>
      <c r="K98" s="38">
        <f t="shared" si="15"/>
      </c>
      <c r="L98" s="39">
        <f t="shared" si="14"/>
      </c>
    </row>
    <row r="99" spans="1:12" ht="12.75">
      <c r="A99" s="33" t="str">
        <f t="shared" si="16"/>
        <v>Do</v>
      </c>
      <c r="B99" s="40">
        <f t="shared" si="10"/>
        <v>36930</v>
      </c>
      <c r="C99" s="34">
        <f t="shared" si="17"/>
        <v>0.3333333333333333</v>
      </c>
      <c r="D99" s="35"/>
      <c r="E99" s="35"/>
      <c r="F99" s="35"/>
      <c r="G99" s="36"/>
      <c r="H99" s="37">
        <f t="shared" si="11"/>
      </c>
      <c r="I99" s="37">
        <f t="shared" si="12"/>
      </c>
      <c r="J99" s="38">
        <f t="shared" si="13"/>
      </c>
      <c r="K99" s="38">
        <f t="shared" si="15"/>
      </c>
      <c r="L99" s="39">
        <f t="shared" si="14"/>
      </c>
    </row>
    <row r="100" spans="1:12" ht="12.75">
      <c r="A100" s="33" t="str">
        <f t="shared" si="16"/>
        <v>Fr</v>
      </c>
      <c r="B100" s="40">
        <f t="shared" si="10"/>
        <v>36931</v>
      </c>
      <c r="C100" s="34">
        <f t="shared" si="17"/>
        <v>0.2708333333333333</v>
      </c>
      <c r="D100" s="35"/>
      <c r="E100" s="35"/>
      <c r="F100" s="35"/>
      <c r="G100" s="36"/>
      <c r="H100" s="37">
        <f t="shared" si="11"/>
      </c>
      <c r="I100" s="37">
        <f t="shared" si="12"/>
      </c>
      <c r="J100" s="38">
        <f t="shared" si="13"/>
      </c>
      <c r="K100" s="38">
        <f t="shared" si="15"/>
      </c>
      <c r="L100" s="39">
        <f t="shared" si="14"/>
      </c>
    </row>
    <row r="101" spans="1:12" ht="12.75">
      <c r="A101" s="33" t="str">
        <f t="shared" si="16"/>
        <v>Mo</v>
      </c>
      <c r="B101" s="40">
        <f t="shared" si="10"/>
        <v>36934</v>
      </c>
      <c r="C101" s="34">
        <f t="shared" si="17"/>
        <v>0.3333333333333333</v>
      </c>
      <c r="D101" s="35"/>
      <c r="E101" s="35"/>
      <c r="F101" s="35"/>
      <c r="G101" s="36"/>
      <c r="H101" s="37">
        <f t="shared" si="11"/>
      </c>
      <c r="I101" s="37">
        <f t="shared" si="12"/>
      </c>
      <c r="J101" s="38">
        <f t="shared" si="13"/>
      </c>
      <c r="K101" s="38">
        <f t="shared" si="15"/>
      </c>
      <c r="L101" s="39">
        <f t="shared" si="14"/>
      </c>
    </row>
    <row r="102" spans="1:12" ht="12.75">
      <c r="A102" s="33" t="str">
        <f t="shared" si="16"/>
        <v>Di</v>
      </c>
      <c r="B102" s="40">
        <f t="shared" si="10"/>
        <v>36935</v>
      </c>
      <c r="C102" s="34">
        <f t="shared" si="17"/>
        <v>0.3333333333333333</v>
      </c>
      <c r="D102" s="35"/>
      <c r="E102" s="35"/>
      <c r="F102" s="35"/>
      <c r="G102" s="36"/>
      <c r="H102" s="37">
        <f t="shared" si="11"/>
      </c>
      <c r="I102" s="37">
        <f t="shared" si="12"/>
      </c>
      <c r="J102" s="38">
        <f t="shared" si="13"/>
      </c>
      <c r="K102" s="38">
        <f t="shared" si="15"/>
      </c>
      <c r="L102" s="39">
        <f t="shared" si="14"/>
      </c>
    </row>
    <row r="103" spans="1:12" ht="12.75">
      <c r="A103" s="33" t="str">
        <f t="shared" si="16"/>
        <v>Mi</v>
      </c>
      <c r="B103" s="40">
        <f t="shared" si="10"/>
        <v>36936</v>
      </c>
      <c r="C103" s="34">
        <f t="shared" si="17"/>
        <v>0.3333333333333333</v>
      </c>
      <c r="D103" s="35"/>
      <c r="E103" s="35"/>
      <c r="F103" s="35"/>
      <c r="G103" s="36"/>
      <c r="H103" s="37">
        <f t="shared" si="11"/>
      </c>
      <c r="I103" s="37">
        <f t="shared" si="12"/>
      </c>
      <c r="J103" s="38">
        <f t="shared" si="13"/>
      </c>
      <c r="K103" s="38">
        <f t="shared" si="15"/>
      </c>
      <c r="L103" s="39">
        <f t="shared" si="14"/>
      </c>
    </row>
    <row r="104" spans="1:12" ht="12.75">
      <c r="A104" s="33" t="str">
        <f t="shared" si="16"/>
        <v>Do</v>
      </c>
      <c r="B104" s="40">
        <f t="shared" si="10"/>
        <v>36937</v>
      </c>
      <c r="C104" s="34">
        <f t="shared" si="17"/>
        <v>0.3333333333333333</v>
      </c>
      <c r="D104" s="35"/>
      <c r="E104" s="35"/>
      <c r="F104" s="35"/>
      <c r="G104" s="36"/>
      <c r="H104" s="37">
        <f t="shared" si="11"/>
      </c>
      <c r="I104" s="37">
        <f t="shared" si="12"/>
      </c>
      <c r="J104" s="38">
        <f t="shared" si="13"/>
      </c>
      <c r="K104" s="38">
        <f t="shared" si="15"/>
      </c>
      <c r="L104" s="39">
        <f t="shared" si="14"/>
      </c>
    </row>
    <row r="105" spans="1:12" ht="12.75">
      <c r="A105" s="33" t="str">
        <f t="shared" si="16"/>
        <v>Fr</v>
      </c>
      <c r="B105" s="40">
        <f t="shared" si="10"/>
        <v>36938</v>
      </c>
      <c r="C105" s="34">
        <f t="shared" si="17"/>
        <v>0.2708333333333333</v>
      </c>
      <c r="D105" s="35"/>
      <c r="E105" s="35"/>
      <c r="F105" s="35"/>
      <c r="G105" s="36"/>
      <c r="H105" s="37">
        <f t="shared" si="11"/>
      </c>
      <c r="I105" s="37">
        <f t="shared" si="12"/>
      </c>
      <c r="J105" s="38">
        <f t="shared" si="13"/>
      </c>
      <c r="K105" s="38">
        <f t="shared" si="15"/>
      </c>
      <c r="L105" s="39">
        <f t="shared" si="14"/>
      </c>
    </row>
    <row r="106" spans="1:12" ht="12.75">
      <c r="A106" s="33" t="str">
        <f t="shared" si="16"/>
        <v>Mo</v>
      </c>
      <c r="B106" s="40">
        <f t="shared" si="10"/>
        <v>36941</v>
      </c>
      <c r="C106" s="34">
        <f t="shared" si="17"/>
        <v>0.3333333333333333</v>
      </c>
      <c r="D106" s="35"/>
      <c r="E106" s="35"/>
      <c r="F106" s="35"/>
      <c r="G106" s="36"/>
      <c r="H106" s="37">
        <f t="shared" si="11"/>
      </c>
      <c r="I106" s="37">
        <f t="shared" si="12"/>
      </c>
      <c r="J106" s="38">
        <f t="shared" si="13"/>
      </c>
      <c r="K106" s="38">
        <f t="shared" si="15"/>
      </c>
      <c r="L106" s="39">
        <f t="shared" si="14"/>
      </c>
    </row>
    <row r="107" spans="1:12" ht="12.75">
      <c r="A107" s="33" t="str">
        <f t="shared" si="16"/>
        <v>Di</v>
      </c>
      <c r="B107" s="40">
        <f t="shared" si="10"/>
        <v>36942</v>
      </c>
      <c r="C107" s="34">
        <f t="shared" si="17"/>
        <v>0.3333333333333333</v>
      </c>
      <c r="D107" s="35"/>
      <c r="E107" s="35"/>
      <c r="F107" s="35"/>
      <c r="G107" s="36"/>
      <c r="H107" s="37">
        <f t="shared" si="11"/>
      </c>
      <c r="I107" s="37">
        <f t="shared" si="12"/>
      </c>
      <c r="J107" s="38">
        <f t="shared" si="13"/>
      </c>
      <c r="K107" s="38">
        <f t="shared" si="15"/>
      </c>
      <c r="L107" s="39">
        <f t="shared" si="14"/>
      </c>
    </row>
    <row r="108" spans="1:12" ht="12.75">
      <c r="A108" s="33" t="str">
        <f t="shared" si="16"/>
        <v>Mi</v>
      </c>
      <c r="B108" s="40">
        <f t="shared" si="10"/>
        <v>36943</v>
      </c>
      <c r="C108" s="34">
        <f t="shared" si="17"/>
        <v>0.3333333333333333</v>
      </c>
      <c r="D108" s="35"/>
      <c r="E108" s="35"/>
      <c r="F108" s="35"/>
      <c r="G108" s="36"/>
      <c r="H108" s="37">
        <f t="shared" si="11"/>
      </c>
      <c r="I108" s="37">
        <f t="shared" si="12"/>
      </c>
      <c r="J108" s="38">
        <f t="shared" si="13"/>
      </c>
      <c r="K108" s="38">
        <f t="shared" si="15"/>
      </c>
      <c r="L108" s="39">
        <f t="shared" si="14"/>
      </c>
    </row>
    <row r="109" spans="1:12" ht="12.75">
      <c r="A109" s="33" t="str">
        <f t="shared" si="16"/>
        <v>Do</v>
      </c>
      <c r="B109" s="40">
        <f t="shared" si="10"/>
        <v>36944</v>
      </c>
      <c r="C109" s="34">
        <f t="shared" si="17"/>
        <v>0.3333333333333333</v>
      </c>
      <c r="D109" s="35"/>
      <c r="E109" s="35"/>
      <c r="F109" s="35"/>
      <c r="G109" s="36"/>
      <c r="H109" s="37">
        <f t="shared" si="11"/>
      </c>
      <c r="I109" s="37">
        <f t="shared" si="12"/>
      </c>
      <c r="J109" s="38">
        <f t="shared" si="13"/>
      </c>
      <c r="K109" s="38">
        <f t="shared" si="15"/>
      </c>
      <c r="L109" s="39">
        <f t="shared" si="14"/>
      </c>
    </row>
    <row r="110" spans="1:12" ht="12.75">
      <c r="A110" s="33" t="str">
        <f t="shared" si="16"/>
        <v>Fr</v>
      </c>
      <c r="B110" s="40">
        <f t="shared" si="10"/>
        <v>36945</v>
      </c>
      <c r="C110" s="34">
        <f t="shared" si="17"/>
        <v>0.2708333333333333</v>
      </c>
      <c r="D110" s="35"/>
      <c r="E110" s="35"/>
      <c r="F110" s="35"/>
      <c r="G110" s="36"/>
      <c r="H110" s="37">
        <f t="shared" si="11"/>
      </c>
      <c r="I110" s="37">
        <f t="shared" si="12"/>
      </c>
      <c r="J110" s="38">
        <f t="shared" si="13"/>
      </c>
      <c r="K110" s="38">
        <f t="shared" si="15"/>
      </c>
      <c r="L110" s="39">
        <f t="shared" si="14"/>
      </c>
    </row>
    <row r="111" spans="1:12" ht="12.75">
      <c r="A111" s="33" t="str">
        <f t="shared" si="16"/>
        <v>Mo</v>
      </c>
      <c r="B111" s="40">
        <f t="shared" si="10"/>
        <v>36948</v>
      </c>
      <c r="C111" s="34">
        <f t="shared" si="17"/>
        <v>0.3333333333333333</v>
      </c>
      <c r="D111" s="35"/>
      <c r="E111" s="35"/>
      <c r="F111" s="35"/>
      <c r="G111" s="36"/>
      <c r="H111" s="37">
        <f t="shared" si="11"/>
      </c>
      <c r="I111" s="37">
        <f t="shared" si="12"/>
      </c>
      <c r="J111" s="38">
        <f t="shared" si="13"/>
      </c>
      <c r="K111" s="38">
        <f t="shared" si="15"/>
      </c>
      <c r="L111" s="39">
        <f t="shared" si="14"/>
      </c>
    </row>
    <row r="112" spans="1:12" ht="12.75">
      <c r="A112" s="33" t="str">
        <f t="shared" si="16"/>
        <v>Di</v>
      </c>
      <c r="B112" s="40">
        <f t="shared" si="10"/>
        <v>36949</v>
      </c>
      <c r="C112" s="34">
        <f t="shared" si="17"/>
        <v>0.3333333333333333</v>
      </c>
      <c r="D112" s="35"/>
      <c r="E112" s="35"/>
      <c r="F112" s="35"/>
      <c r="G112" s="36"/>
      <c r="H112" s="37">
        <f t="shared" si="11"/>
      </c>
      <c r="I112" s="37">
        <f t="shared" si="12"/>
      </c>
      <c r="J112" s="38">
        <f t="shared" si="13"/>
      </c>
      <c r="K112" s="38">
        <f t="shared" si="15"/>
      </c>
      <c r="L112" s="39">
        <f t="shared" si="14"/>
      </c>
    </row>
    <row r="113" spans="1:12" ht="12.75">
      <c r="A113" s="33" t="str">
        <f t="shared" si="16"/>
        <v>Mi</v>
      </c>
      <c r="B113" s="40">
        <f t="shared" si="10"/>
        <v>36950</v>
      </c>
      <c r="C113" s="34">
        <f t="shared" si="17"/>
        <v>0.3333333333333333</v>
      </c>
      <c r="D113" s="35"/>
      <c r="E113" s="35"/>
      <c r="F113" s="35"/>
      <c r="G113" s="36"/>
      <c r="H113" s="37">
        <f t="shared" si="11"/>
      </c>
      <c r="I113" s="37">
        <f t="shared" si="12"/>
      </c>
      <c r="J113" s="38">
        <f t="shared" si="13"/>
      </c>
      <c r="K113" s="38">
        <f t="shared" si="15"/>
      </c>
      <c r="L113" s="39">
        <f t="shared" si="14"/>
      </c>
    </row>
    <row r="114" spans="1:12" ht="12.75">
      <c r="A114" s="33" t="str">
        <f t="shared" si="16"/>
        <v>Do</v>
      </c>
      <c r="B114" s="40">
        <f t="shared" si="10"/>
        <v>36951</v>
      </c>
      <c r="C114" s="34">
        <f t="shared" si="17"/>
        <v>0.3333333333333333</v>
      </c>
      <c r="D114" s="35"/>
      <c r="E114" s="35"/>
      <c r="F114" s="35"/>
      <c r="G114" s="36"/>
      <c r="H114" s="37">
        <f t="shared" si="11"/>
      </c>
      <c r="I114" s="37">
        <f t="shared" si="12"/>
      </c>
      <c r="J114" s="38">
        <f t="shared" si="13"/>
      </c>
      <c r="K114" s="38">
        <f t="shared" si="15"/>
      </c>
      <c r="L114" s="39">
        <f t="shared" si="14"/>
      </c>
    </row>
    <row r="115" spans="1:12" ht="12.75">
      <c r="A115" s="33" t="str">
        <f t="shared" si="16"/>
        <v>Fr</v>
      </c>
      <c r="B115" s="40">
        <f t="shared" si="10"/>
        <v>36952</v>
      </c>
      <c r="C115" s="34">
        <f t="shared" si="17"/>
        <v>0.2708333333333333</v>
      </c>
      <c r="D115" s="35"/>
      <c r="E115" s="35"/>
      <c r="F115" s="35"/>
      <c r="G115" s="36"/>
      <c r="H115" s="37">
        <f t="shared" si="11"/>
      </c>
      <c r="I115" s="37">
        <f t="shared" si="12"/>
      </c>
      <c r="J115" s="38">
        <f t="shared" si="13"/>
      </c>
      <c r="K115" s="38">
        <f t="shared" si="15"/>
      </c>
      <c r="L115" s="39">
        <f t="shared" si="14"/>
      </c>
    </row>
    <row r="116" spans="1:12" ht="12.75">
      <c r="A116" s="33" t="str">
        <f t="shared" si="16"/>
        <v>Mo</v>
      </c>
      <c r="B116" s="40">
        <f t="shared" si="10"/>
        <v>36955</v>
      </c>
      <c r="C116" s="34">
        <f t="shared" si="17"/>
        <v>0.3333333333333333</v>
      </c>
      <c r="D116" s="35"/>
      <c r="E116" s="35"/>
      <c r="F116" s="35"/>
      <c r="G116" s="36"/>
      <c r="H116" s="37">
        <f t="shared" si="11"/>
      </c>
      <c r="I116" s="37">
        <f t="shared" si="12"/>
      </c>
      <c r="J116" s="38">
        <f t="shared" si="13"/>
      </c>
      <c r="K116" s="38">
        <f t="shared" si="15"/>
      </c>
      <c r="L116" s="39">
        <f t="shared" si="14"/>
      </c>
    </row>
    <row r="117" spans="1:12" ht="12.75">
      <c r="A117" s="33" t="str">
        <f t="shared" si="16"/>
        <v>Di</v>
      </c>
      <c r="B117" s="40">
        <f t="shared" si="10"/>
        <v>36956</v>
      </c>
      <c r="C117" s="34">
        <f t="shared" si="17"/>
        <v>0.3333333333333333</v>
      </c>
      <c r="D117" s="35"/>
      <c r="E117" s="35"/>
      <c r="F117" s="35"/>
      <c r="G117" s="36"/>
      <c r="H117" s="37">
        <f t="shared" si="11"/>
      </c>
      <c r="I117" s="37">
        <f t="shared" si="12"/>
      </c>
      <c r="J117" s="38">
        <f t="shared" si="13"/>
      </c>
      <c r="K117" s="38">
        <f t="shared" si="15"/>
      </c>
      <c r="L117" s="39">
        <f t="shared" si="14"/>
      </c>
    </row>
    <row r="118" spans="1:12" ht="12.75">
      <c r="A118" s="33" t="str">
        <f t="shared" si="16"/>
        <v>Mi</v>
      </c>
      <c r="B118" s="40">
        <f t="shared" si="10"/>
        <v>36957</v>
      </c>
      <c r="C118" s="34">
        <f t="shared" si="17"/>
        <v>0.3333333333333333</v>
      </c>
      <c r="D118" s="35"/>
      <c r="E118" s="35"/>
      <c r="F118" s="35"/>
      <c r="G118" s="36"/>
      <c r="H118" s="37">
        <f t="shared" si="11"/>
      </c>
      <c r="I118" s="37">
        <f t="shared" si="12"/>
      </c>
      <c r="J118" s="38">
        <f t="shared" si="13"/>
      </c>
      <c r="K118" s="38">
        <f t="shared" si="15"/>
      </c>
      <c r="L118" s="39">
        <f t="shared" si="14"/>
      </c>
    </row>
    <row r="119" spans="1:12" ht="12.75">
      <c r="A119" s="33" t="str">
        <f t="shared" si="16"/>
        <v>Do</v>
      </c>
      <c r="B119" s="40">
        <f t="shared" si="10"/>
        <v>36958</v>
      </c>
      <c r="C119" s="34">
        <f t="shared" si="17"/>
        <v>0.3333333333333333</v>
      </c>
      <c r="D119" s="35"/>
      <c r="E119" s="35"/>
      <c r="F119" s="35"/>
      <c r="G119" s="36"/>
      <c r="H119" s="37">
        <f t="shared" si="11"/>
      </c>
      <c r="I119" s="37">
        <f t="shared" si="12"/>
      </c>
      <c r="J119" s="38">
        <f t="shared" si="13"/>
      </c>
      <c r="K119" s="38">
        <f t="shared" si="15"/>
      </c>
      <c r="L119" s="39">
        <f t="shared" si="14"/>
      </c>
    </row>
    <row r="120" spans="1:12" ht="12.75">
      <c r="A120" s="33" t="str">
        <f t="shared" si="16"/>
        <v>Fr</v>
      </c>
      <c r="B120" s="40">
        <f t="shared" si="10"/>
        <v>36959</v>
      </c>
      <c r="C120" s="34">
        <f t="shared" si="17"/>
        <v>0.2708333333333333</v>
      </c>
      <c r="D120" s="35"/>
      <c r="E120" s="35"/>
      <c r="F120" s="35"/>
      <c r="G120" s="36"/>
      <c r="H120" s="37">
        <f t="shared" si="11"/>
      </c>
      <c r="I120" s="37">
        <f t="shared" si="12"/>
      </c>
      <c r="J120" s="38">
        <f t="shared" si="13"/>
      </c>
      <c r="K120" s="38">
        <f t="shared" si="15"/>
      </c>
      <c r="L120" s="39">
        <f t="shared" si="14"/>
      </c>
    </row>
    <row r="121" spans="1:12" ht="12.75">
      <c r="A121" s="33" t="str">
        <f t="shared" si="16"/>
        <v>Mo</v>
      </c>
      <c r="B121" s="40">
        <f t="shared" si="10"/>
        <v>36962</v>
      </c>
      <c r="C121" s="34">
        <f t="shared" si="17"/>
        <v>0.3333333333333333</v>
      </c>
      <c r="D121" s="35"/>
      <c r="E121" s="35"/>
      <c r="F121" s="35"/>
      <c r="G121" s="36"/>
      <c r="H121" s="37">
        <f t="shared" si="11"/>
      </c>
      <c r="I121" s="37">
        <f t="shared" si="12"/>
      </c>
      <c r="J121" s="38">
        <f t="shared" si="13"/>
      </c>
      <c r="K121" s="38">
        <f t="shared" si="15"/>
      </c>
      <c r="L121" s="39">
        <f t="shared" si="14"/>
      </c>
    </row>
    <row r="122" spans="1:12" ht="12.75">
      <c r="A122" s="33" t="str">
        <f t="shared" si="16"/>
        <v>Di</v>
      </c>
      <c r="B122" s="40">
        <f t="shared" si="10"/>
        <v>36963</v>
      </c>
      <c r="C122" s="34">
        <f t="shared" si="17"/>
        <v>0.3333333333333333</v>
      </c>
      <c r="D122" s="35"/>
      <c r="E122" s="35"/>
      <c r="F122" s="35"/>
      <c r="G122" s="36"/>
      <c r="H122" s="37">
        <f t="shared" si="11"/>
      </c>
      <c r="I122" s="37">
        <f t="shared" si="12"/>
      </c>
      <c r="J122" s="38">
        <f t="shared" si="13"/>
      </c>
      <c r="K122" s="38">
        <f t="shared" si="15"/>
      </c>
      <c r="L122" s="39">
        <f t="shared" si="14"/>
      </c>
    </row>
    <row r="123" spans="1:12" ht="12.75">
      <c r="A123" s="33" t="str">
        <f t="shared" si="16"/>
        <v>Mi</v>
      </c>
      <c r="B123" s="40">
        <f t="shared" si="10"/>
        <v>36964</v>
      </c>
      <c r="C123" s="34">
        <f t="shared" si="17"/>
        <v>0.3333333333333333</v>
      </c>
      <c r="D123" s="35"/>
      <c r="E123" s="35"/>
      <c r="F123" s="35"/>
      <c r="G123" s="36"/>
      <c r="H123" s="37">
        <f t="shared" si="11"/>
      </c>
      <c r="I123" s="37">
        <f t="shared" si="12"/>
      </c>
      <c r="J123" s="38">
        <f t="shared" si="13"/>
      </c>
      <c r="K123" s="38">
        <f t="shared" si="15"/>
      </c>
      <c r="L123" s="39">
        <f t="shared" si="14"/>
      </c>
    </row>
    <row r="124" spans="1:12" ht="12.75">
      <c r="A124" s="33" t="str">
        <f t="shared" si="16"/>
        <v>Do</v>
      </c>
      <c r="B124" s="40">
        <f t="shared" si="10"/>
        <v>36965</v>
      </c>
      <c r="C124" s="34">
        <f t="shared" si="17"/>
        <v>0.3333333333333333</v>
      </c>
      <c r="D124" s="35"/>
      <c r="E124" s="35"/>
      <c r="F124" s="35"/>
      <c r="G124" s="36"/>
      <c r="H124" s="37">
        <f t="shared" si="11"/>
      </c>
      <c r="I124" s="37">
        <f t="shared" si="12"/>
      </c>
      <c r="J124" s="38">
        <f t="shared" si="13"/>
      </c>
      <c r="K124" s="38">
        <f t="shared" si="15"/>
      </c>
      <c r="L124" s="39">
        <f t="shared" si="14"/>
      </c>
    </row>
    <row r="125" spans="1:12" ht="12.75">
      <c r="A125" s="33" t="str">
        <f t="shared" si="16"/>
        <v>Fr</v>
      </c>
      <c r="B125" s="40">
        <f t="shared" si="10"/>
        <v>36966</v>
      </c>
      <c r="C125" s="34">
        <f t="shared" si="17"/>
        <v>0.2708333333333333</v>
      </c>
      <c r="D125" s="35"/>
      <c r="E125" s="35"/>
      <c r="F125" s="35"/>
      <c r="G125" s="36"/>
      <c r="H125" s="37">
        <f t="shared" si="11"/>
      </c>
      <c r="I125" s="37">
        <f t="shared" si="12"/>
      </c>
      <c r="J125" s="38">
        <f t="shared" si="13"/>
      </c>
      <c r="K125" s="38">
        <f t="shared" si="15"/>
      </c>
      <c r="L125" s="39">
        <f t="shared" si="14"/>
      </c>
    </row>
    <row r="126" spans="1:12" ht="12.75">
      <c r="A126" s="33" t="str">
        <f t="shared" si="16"/>
        <v>Mo</v>
      </c>
      <c r="B126" s="40">
        <f t="shared" si="10"/>
        <v>36969</v>
      </c>
      <c r="C126" s="34">
        <f t="shared" si="17"/>
        <v>0.3333333333333333</v>
      </c>
      <c r="D126" s="35"/>
      <c r="E126" s="35"/>
      <c r="F126" s="35"/>
      <c r="G126" s="36"/>
      <c r="H126" s="37">
        <f t="shared" si="11"/>
      </c>
      <c r="I126" s="37">
        <f t="shared" si="12"/>
      </c>
      <c r="J126" s="38">
        <f t="shared" si="13"/>
      </c>
      <c r="K126" s="38">
        <f t="shared" si="15"/>
      </c>
      <c r="L126" s="39">
        <f t="shared" si="14"/>
      </c>
    </row>
    <row r="127" spans="1:12" ht="12.75">
      <c r="A127" s="33" t="str">
        <f t="shared" si="16"/>
        <v>Di</v>
      </c>
      <c r="B127" s="40">
        <f t="shared" si="10"/>
        <v>36970</v>
      </c>
      <c r="C127" s="34">
        <f t="shared" si="17"/>
        <v>0.3333333333333333</v>
      </c>
      <c r="D127" s="35"/>
      <c r="E127" s="35"/>
      <c r="F127" s="35"/>
      <c r="G127" s="36"/>
      <c r="H127" s="37">
        <f t="shared" si="11"/>
      </c>
      <c r="I127" s="37">
        <f t="shared" si="12"/>
      </c>
      <c r="J127" s="38">
        <f t="shared" si="13"/>
      </c>
      <c r="K127" s="38">
        <f t="shared" si="15"/>
      </c>
      <c r="L127" s="39">
        <f t="shared" si="14"/>
      </c>
    </row>
    <row r="128" spans="1:12" ht="12.75">
      <c r="A128" s="33" t="str">
        <f t="shared" si="16"/>
        <v>Mi</v>
      </c>
      <c r="B128" s="40">
        <f t="shared" si="10"/>
        <v>36971</v>
      </c>
      <c r="C128" s="34">
        <f t="shared" si="17"/>
        <v>0.3333333333333333</v>
      </c>
      <c r="D128" s="35"/>
      <c r="E128" s="35"/>
      <c r="F128" s="35"/>
      <c r="G128" s="36"/>
      <c r="H128" s="37">
        <f t="shared" si="11"/>
      </c>
      <c r="I128" s="37">
        <f t="shared" si="12"/>
      </c>
      <c r="J128" s="38">
        <f t="shared" si="13"/>
      </c>
      <c r="K128" s="38">
        <f t="shared" si="15"/>
      </c>
      <c r="L128" s="39">
        <f t="shared" si="14"/>
      </c>
    </row>
    <row r="129" spans="1:12" ht="12.75">
      <c r="A129" s="33" t="str">
        <f t="shared" si="16"/>
        <v>Do</v>
      </c>
      <c r="B129" s="40">
        <f t="shared" si="10"/>
        <v>36972</v>
      </c>
      <c r="C129" s="34">
        <f t="shared" si="17"/>
        <v>0.3333333333333333</v>
      </c>
      <c r="D129" s="35"/>
      <c r="E129" s="35"/>
      <c r="F129" s="35"/>
      <c r="G129" s="36"/>
      <c r="H129" s="37">
        <f t="shared" si="11"/>
      </c>
      <c r="I129" s="37">
        <f t="shared" si="12"/>
      </c>
      <c r="J129" s="38">
        <f t="shared" si="13"/>
      </c>
      <c r="K129" s="38">
        <f t="shared" si="15"/>
      </c>
      <c r="L129" s="39">
        <f t="shared" si="14"/>
      </c>
    </row>
    <row r="130" spans="1:12" ht="12.75">
      <c r="A130" s="33" t="str">
        <f t="shared" si="16"/>
        <v>Fr</v>
      </c>
      <c r="B130" s="40">
        <f t="shared" si="10"/>
        <v>36973</v>
      </c>
      <c r="C130" s="34">
        <f t="shared" si="17"/>
        <v>0.2708333333333333</v>
      </c>
      <c r="D130" s="35"/>
      <c r="E130" s="35"/>
      <c r="F130" s="35"/>
      <c r="G130" s="36"/>
      <c r="H130" s="37">
        <f t="shared" si="11"/>
      </c>
      <c r="I130" s="37">
        <f t="shared" si="12"/>
      </c>
      <c r="J130" s="38">
        <f t="shared" si="13"/>
      </c>
      <c r="K130" s="38">
        <f t="shared" si="15"/>
      </c>
      <c r="L130" s="39">
        <f t="shared" si="14"/>
      </c>
    </row>
    <row r="131" spans="1:12" ht="12.75">
      <c r="A131" s="33" t="str">
        <f t="shared" si="16"/>
        <v>Mo</v>
      </c>
      <c r="B131" s="40">
        <f t="shared" si="10"/>
        <v>36976</v>
      </c>
      <c r="C131" s="34">
        <f t="shared" si="17"/>
        <v>0.3333333333333333</v>
      </c>
      <c r="D131" s="35"/>
      <c r="E131" s="35"/>
      <c r="F131" s="35"/>
      <c r="G131" s="36"/>
      <c r="H131" s="37">
        <f t="shared" si="11"/>
      </c>
      <c r="I131" s="37">
        <f t="shared" si="12"/>
      </c>
      <c r="J131" s="38">
        <f t="shared" si="13"/>
      </c>
      <c r="K131" s="38">
        <f t="shared" si="15"/>
      </c>
      <c r="L131" s="39">
        <f t="shared" si="14"/>
      </c>
    </row>
    <row r="132" spans="1:12" ht="12.75">
      <c r="A132" s="33" t="str">
        <f t="shared" si="16"/>
        <v>Di</v>
      </c>
      <c r="B132" s="40">
        <f t="shared" si="10"/>
        <v>36977</v>
      </c>
      <c r="C132" s="34">
        <f t="shared" si="17"/>
        <v>0.3333333333333333</v>
      </c>
      <c r="D132" s="35"/>
      <c r="E132" s="35"/>
      <c r="F132" s="35"/>
      <c r="G132" s="36"/>
      <c r="H132" s="37">
        <f t="shared" si="11"/>
      </c>
      <c r="I132" s="37">
        <f t="shared" si="12"/>
      </c>
      <c r="J132" s="38">
        <f t="shared" si="13"/>
      </c>
      <c r="K132" s="38">
        <f t="shared" si="15"/>
      </c>
      <c r="L132" s="39">
        <f t="shared" si="14"/>
      </c>
    </row>
    <row r="133" spans="1:12" ht="12.75">
      <c r="A133" s="33" t="str">
        <f t="shared" si="16"/>
        <v>Mi</v>
      </c>
      <c r="B133" s="40">
        <f t="shared" si="10"/>
        <v>36978</v>
      </c>
      <c r="C133" s="34">
        <f t="shared" si="17"/>
        <v>0.3333333333333333</v>
      </c>
      <c r="D133" s="35"/>
      <c r="E133" s="35"/>
      <c r="F133" s="35"/>
      <c r="G133" s="36"/>
      <c r="H133" s="37">
        <f t="shared" si="11"/>
      </c>
      <c r="I133" s="37">
        <f t="shared" si="12"/>
      </c>
      <c r="J133" s="38">
        <f t="shared" si="13"/>
      </c>
      <c r="K133" s="38">
        <f t="shared" si="15"/>
      </c>
      <c r="L133" s="39">
        <f t="shared" si="14"/>
      </c>
    </row>
    <row r="134" spans="1:12" ht="12.75">
      <c r="A134" s="33" t="str">
        <f t="shared" si="16"/>
        <v>Do</v>
      </c>
      <c r="B134" s="40">
        <f t="shared" si="10"/>
        <v>36979</v>
      </c>
      <c r="C134" s="34">
        <f t="shared" si="17"/>
        <v>0.3333333333333333</v>
      </c>
      <c r="D134" s="35"/>
      <c r="E134" s="35"/>
      <c r="F134" s="35"/>
      <c r="G134" s="36"/>
      <c r="H134" s="37">
        <f t="shared" si="11"/>
      </c>
      <c r="I134" s="37">
        <f t="shared" si="12"/>
      </c>
      <c r="J134" s="38">
        <f t="shared" si="13"/>
      </c>
      <c r="K134" s="38">
        <f t="shared" si="15"/>
      </c>
      <c r="L134" s="39">
        <f t="shared" si="14"/>
      </c>
    </row>
    <row r="135" spans="1:12" ht="12.75">
      <c r="A135" s="33" t="str">
        <f t="shared" si="16"/>
        <v>Fr</v>
      </c>
      <c r="B135" s="40">
        <f aca="true" t="shared" si="18" ref="B135:B198">Folgetag(B134,$B$3,Startmonat,TRUE)</f>
        <v>36980</v>
      </c>
      <c r="C135" s="34">
        <f t="shared" si="17"/>
        <v>0.2708333333333333</v>
      </c>
      <c r="D135" s="35"/>
      <c r="E135" s="35"/>
      <c r="F135" s="35"/>
      <c r="G135" s="36"/>
      <c r="H135" s="37">
        <f aca="true" t="shared" si="19" ref="H135:H198">IF(AND(C135&gt;0,E135&gt;D135),ztext(E135-D135),"")</f>
      </c>
      <c r="I135" s="37">
        <f aca="true" t="shared" si="20" ref="I135:I198">Arbeitszeit(D135,E135,C135,F135,Mindestpausen,G135,BemerkungsListe)</f>
      </c>
      <c r="J135" s="38">
        <f aca="true" t="shared" si="21" ref="J135:J198">IF(I135&lt;&gt;"",ztext(I135-C135,TRUE),"")</f>
      </c>
      <c r="K135" s="38">
        <f t="shared" si="15"/>
      </c>
      <c r="L135" s="39">
        <f aca="true" t="shared" si="22" ref="L135:L198">IF(AND(K135&lt;&gt;"",L134&lt;&gt;""),ztext(zwert(K135)+zwert(Vortrag),TRUE),"")</f>
      </c>
    </row>
    <row r="136" spans="1:12" ht="12.75">
      <c r="A136" s="33" t="str">
        <f t="shared" si="16"/>
        <v>Mo</v>
      </c>
      <c r="B136" s="40">
        <f t="shared" si="18"/>
        <v>36983</v>
      </c>
      <c r="C136" s="34">
        <f t="shared" si="17"/>
        <v>0.3333333333333333</v>
      </c>
      <c r="D136" s="35"/>
      <c r="E136" s="35"/>
      <c r="F136" s="35"/>
      <c r="G136" s="36"/>
      <c r="H136" s="37">
        <f t="shared" si="19"/>
      </c>
      <c r="I136" s="37">
        <f t="shared" si="20"/>
      </c>
      <c r="J136" s="38">
        <f t="shared" si="21"/>
      </c>
      <c r="K136" s="38">
        <f aca="true" t="shared" si="23" ref="K136:K199">IF(J136&lt;&gt;"",ztext(zwert(K135)+zwert(J136),TRUE),"")</f>
      </c>
      <c r="L136" s="39">
        <f t="shared" si="22"/>
      </c>
    </row>
    <row r="137" spans="1:12" ht="12.75">
      <c r="A137" s="33" t="str">
        <f t="shared" si="16"/>
        <v>Di</v>
      </c>
      <c r="B137" s="40">
        <f t="shared" si="18"/>
        <v>36984</v>
      </c>
      <c r="C137" s="34">
        <f t="shared" si="17"/>
        <v>0.3333333333333333</v>
      </c>
      <c r="D137" s="35"/>
      <c r="E137" s="35"/>
      <c r="F137" s="35"/>
      <c r="G137" s="36"/>
      <c r="H137" s="37">
        <f t="shared" si="19"/>
      </c>
      <c r="I137" s="37">
        <f t="shared" si="20"/>
      </c>
      <c r="J137" s="38">
        <f t="shared" si="21"/>
      </c>
      <c r="K137" s="38">
        <f t="shared" si="23"/>
      </c>
      <c r="L137" s="39">
        <f t="shared" si="22"/>
      </c>
    </row>
    <row r="138" spans="1:12" ht="12.75">
      <c r="A138" s="33" t="str">
        <f t="shared" si="16"/>
        <v>Mi</v>
      </c>
      <c r="B138" s="40">
        <f t="shared" si="18"/>
        <v>36985</v>
      </c>
      <c r="C138" s="34">
        <f t="shared" si="17"/>
        <v>0.3333333333333333</v>
      </c>
      <c r="D138" s="35"/>
      <c r="E138" s="35"/>
      <c r="F138" s="35"/>
      <c r="G138" s="36"/>
      <c r="H138" s="37">
        <f t="shared" si="19"/>
      </c>
      <c r="I138" s="37">
        <f t="shared" si="20"/>
      </c>
      <c r="J138" s="38">
        <f t="shared" si="21"/>
      </c>
      <c r="K138" s="38">
        <f t="shared" si="23"/>
      </c>
      <c r="L138" s="39">
        <f t="shared" si="22"/>
      </c>
    </row>
    <row r="139" spans="1:12" ht="12.75">
      <c r="A139" s="33" t="str">
        <f t="shared" si="16"/>
        <v>Do</v>
      </c>
      <c r="B139" s="40">
        <f t="shared" si="18"/>
        <v>36986</v>
      </c>
      <c r="C139" s="34">
        <f t="shared" si="17"/>
        <v>0.3333333333333333</v>
      </c>
      <c r="D139" s="35"/>
      <c r="E139" s="35"/>
      <c r="F139" s="35"/>
      <c r="G139" s="36"/>
      <c r="H139" s="37">
        <f t="shared" si="19"/>
      </c>
      <c r="I139" s="37">
        <f t="shared" si="20"/>
      </c>
      <c r="J139" s="38">
        <f t="shared" si="21"/>
      </c>
      <c r="K139" s="38">
        <f t="shared" si="23"/>
      </c>
      <c r="L139" s="39">
        <f t="shared" si="22"/>
      </c>
    </row>
    <row r="140" spans="1:12" ht="12.75">
      <c r="A140" s="33" t="str">
        <f t="shared" si="16"/>
        <v>Fr</v>
      </c>
      <c r="B140" s="40">
        <f t="shared" si="18"/>
        <v>36987</v>
      </c>
      <c r="C140" s="34">
        <f t="shared" si="17"/>
        <v>0.2708333333333333</v>
      </c>
      <c r="D140" s="35"/>
      <c r="E140" s="35"/>
      <c r="F140" s="35"/>
      <c r="G140" s="36"/>
      <c r="H140" s="37">
        <f t="shared" si="19"/>
      </c>
      <c r="I140" s="37">
        <f t="shared" si="20"/>
      </c>
      <c r="J140" s="38">
        <f t="shared" si="21"/>
      </c>
      <c r="K140" s="38">
        <f t="shared" si="23"/>
      </c>
      <c r="L140" s="39">
        <f t="shared" si="22"/>
      </c>
    </row>
    <row r="141" spans="1:12" ht="12.75">
      <c r="A141" s="33" t="str">
        <f t="shared" si="16"/>
        <v>Mo</v>
      </c>
      <c r="B141" s="40">
        <f t="shared" si="18"/>
        <v>36990</v>
      </c>
      <c r="C141" s="34">
        <f t="shared" si="17"/>
        <v>0.3333333333333333</v>
      </c>
      <c r="D141" s="35"/>
      <c r="E141" s="35"/>
      <c r="F141" s="35"/>
      <c r="G141" s="36"/>
      <c r="H141" s="37">
        <f t="shared" si="19"/>
      </c>
      <c r="I141" s="37">
        <f t="shared" si="20"/>
      </c>
      <c r="J141" s="38">
        <f t="shared" si="21"/>
      </c>
      <c r="K141" s="38">
        <f t="shared" si="23"/>
      </c>
      <c r="L141" s="39">
        <f t="shared" si="22"/>
      </c>
    </row>
    <row r="142" spans="1:12" ht="12.75">
      <c r="A142" s="33" t="str">
        <f t="shared" si="16"/>
        <v>Di</v>
      </c>
      <c r="B142" s="40">
        <f t="shared" si="18"/>
        <v>36991</v>
      </c>
      <c r="C142" s="34">
        <f t="shared" si="17"/>
        <v>0.3333333333333333</v>
      </c>
      <c r="D142" s="35"/>
      <c r="E142" s="35"/>
      <c r="F142" s="35"/>
      <c r="G142" s="36"/>
      <c r="H142" s="37">
        <f t="shared" si="19"/>
      </c>
      <c r="I142" s="37">
        <f t="shared" si="20"/>
      </c>
      <c r="J142" s="38">
        <f t="shared" si="21"/>
      </c>
      <c r="K142" s="38">
        <f t="shared" si="23"/>
      </c>
      <c r="L142" s="39">
        <f t="shared" si="22"/>
      </c>
    </row>
    <row r="143" spans="1:12" ht="12.75">
      <c r="A143" s="33" t="str">
        <f t="shared" si="16"/>
        <v>Mi</v>
      </c>
      <c r="B143" s="40">
        <f t="shared" si="18"/>
        <v>36992</v>
      </c>
      <c r="C143" s="34">
        <f t="shared" si="17"/>
        <v>0.3333333333333333</v>
      </c>
      <c r="D143" s="35"/>
      <c r="E143" s="35"/>
      <c r="F143" s="35"/>
      <c r="G143" s="36"/>
      <c r="H143" s="37">
        <f t="shared" si="19"/>
      </c>
      <c r="I143" s="37">
        <f t="shared" si="20"/>
      </c>
      <c r="J143" s="38">
        <f t="shared" si="21"/>
      </c>
      <c r="K143" s="38">
        <f t="shared" si="23"/>
      </c>
      <c r="L143" s="39">
        <f t="shared" si="22"/>
      </c>
    </row>
    <row r="144" spans="1:12" ht="12.75">
      <c r="A144" s="33" t="str">
        <f t="shared" si="16"/>
        <v>Do</v>
      </c>
      <c r="B144" s="40">
        <f t="shared" si="18"/>
        <v>36993</v>
      </c>
      <c r="C144" s="34">
        <f t="shared" si="17"/>
        <v>0.3333333333333333</v>
      </c>
      <c r="D144" s="35"/>
      <c r="E144" s="35"/>
      <c r="F144" s="35"/>
      <c r="G144" s="36"/>
      <c r="H144" s="37">
        <f t="shared" si="19"/>
      </c>
      <c r="I144" s="37">
        <f t="shared" si="20"/>
      </c>
      <c r="J144" s="38">
        <f t="shared" si="21"/>
      </c>
      <c r="K144" s="38">
        <f t="shared" si="23"/>
      </c>
      <c r="L144" s="39">
        <f t="shared" si="22"/>
      </c>
    </row>
    <row r="145" spans="1:12" ht="12.75">
      <c r="A145" s="33" t="str">
        <f t="shared" si="16"/>
        <v>Fr</v>
      </c>
      <c r="B145" s="40">
        <f t="shared" si="18"/>
        <v>36994</v>
      </c>
      <c r="C145" s="34">
        <f t="shared" si="17"/>
        <v>0.2708333333333333</v>
      </c>
      <c r="D145" s="35"/>
      <c r="E145" s="35"/>
      <c r="F145" s="35"/>
      <c r="G145" s="36"/>
      <c r="H145" s="37">
        <f t="shared" si="19"/>
      </c>
      <c r="I145" s="37">
        <f t="shared" si="20"/>
      </c>
      <c r="J145" s="38">
        <f t="shared" si="21"/>
      </c>
      <c r="K145" s="38">
        <f t="shared" si="23"/>
      </c>
      <c r="L145" s="39">
        <f t="shared" si="22"/>
      </c>
    </row>
    <row r="146" spans="1:12" ht="12.75">
      <c r="A146" s="33" t="str">
        <f t="shared" si="16"/>
        <v>Mo</v>
      </c>
      <c r="B146" s="40">
        <f t="shared" si="18"/>
        <v>36997</v>
      </c>
      <c r="C146" s="34">
        <f t="shared" si="17"/>
        <v>0.3333333333333333</v>
      </c>
      <c r="D146" s="35"/>
      <c r="E146" s="35"/>
      <c r="F146" s="35"/>
      <c r="G146" s="36"/>
      <c r="H146" s="37">
        <f t="shared" si="19"/>
      </c>
      <c r="I146" s="37">
        <f t="shared" si="20"/>
      </c>
      <c r="J146" s="38">
        <f t="shared" si="21"/>
      </c>
      <c r="K146" s="38">
        <f t="shared" si="23"/>
      </c>
      <c r="L146" s="39">
        <f t="shared" si="22"/>
      </c>
    </row>
    <row r="147" spans="1:12" ht="12.75">
      <c r="A147" s="33" t="str">
        <f t="shared" si="16"/>
        <v>Di</v>
      </c>
      <c r="B147" s="40">
        <f t="shared" si="18"/>
        <v>36998</v>
      </c>
      <c r="C147" s="34">
        <f t="shared" si="17"/>
        <v>0.3333333333333333</v>
      </c>
      <c r="D147" s="35"/>
      <c r="E147" s="35"/>
      <c r="F147" s="35"/>
      <c r="G147" s="36"/>
      <c r="H147" s="37">
        <f t="shared" si="19"/>
      </c>
      <c r="I147" s="37">
        <f t="shared" si="20"/>
      </c>
      <c r="J147" s="38">
        <f t="shared" si="21"/>
      </c>
      <c r="K147" s="38">
        <f t="shared" si="23"/>
      </c>
      <c r="L147" s="39">
        <f t="shared" si="22"/>
      </c>
    </row>
    <row r="148" spans="1:12" ht="12.75">
      <c r="A148" s="33" t="str">
        <f t="shared" si="16"/>
        <v>Mi</v>
      </c>
      <c r="B148" s="40">
        <f t="shared" si="18"/>
        <v>36999</v>
      </c>
      <c r="C148" s="34">
        <f t="shared" si="17"/>
        <v>0.3333333333333333</v>
      </c>
      <c r="D148" s="35"/>
      <c r="E148" s="35"/>
      <c r="F148" s="35"/>
      <c r="G148" s="36"/>
      <c r="H148" s="37">
        <f t="shared" si="19"/>
      </c>
      <c r="I148" s="37">
        <f t="shared" si="20"/>
      </c>
      <c r="J148" s="38">
        <f t="shared" si="21"/>
      </c>
      <c r="K148" s="38">
        <f t="shared" si="23"/>
      </c>
      <c r="L148" s="39">
        <f t="shared" si="22"/>
      </c>
    </row>
    <row r="149" spans="1:12" ht="12.75">
      <c r="A149" s="33" t="str">
        <f t="shared" si="16"/>
        <v>Do</v>
      </c>
      <c r="B149" s="40">
        <f t="shared" si="18"/>
        <v>37000</v>
      </c>
      <c r="C149" s="34">
        <f t="shared" si="17"/>
        <v>0.3333333333333333</v>
      </c>
      <c r="D149" s="35"/>
      <c r="E149" s="35"/>
      <c r="F149" s="35"/>
      <c r="G149" s="36"/>
      <c r="H149" s="37">
        <f t="shared" si="19"/>
      </c>
      <c r="I149" s="37">
        <f t="shared" si="20"/>
      </c>
      <c r="J149" s="38">
        <f t="shared" si="21"/>
      </c>
      <c r="K149" s="38">
        <f t="shared" si="23"/>
      </c>
      <c r="L149" s="39">
        <f t="shared" si="22"/>
      </c>
    </row>
    <row r="150" spans="1:12" ht="12.75">
      <c r="A150" s="33" t="str">
        <f t="shared" si="16"/>
        <v>Fr</v>
      </c>
      <c r="B150" s="40">
        <f t="shared" si="18"/>
        <v>37001</v>
      </c>
      <c r="C150" s="34">
        <f t="shared" si="17"/>
        <v>0.2708333333333333</v>
      </c>
      <c r="D150" s="35"/>
      <c r="E150" s="35"/>
      <c r="F150" s="35"/>
      <c r="G150" s="36"/>
      <c r="H150" s="37">
        <f t="shared" si="19"/>
      </c>
      <c r="I150" s="37">
        <f t="shared" si="20"/>
      </c>
      <c r="J150" s="38">
        <f t="shared" si="21"/>
      </c>
      <c r="K150" s="38">
        <f t="shared" si="23"/>
      </c>
      <c r="L150" s="39">
        <f t="shared" si="22"/>
      </c>
    </row>
    <row r="151" spans="1:12" ht="12.75">
      <c r="A151" s="33" t="str">
        <f t="shared" si="16"/>
        <v>Mo</v>
      </c>
      <c r="B151" s="40">
        <f t="shared" si="18"/>
        <v>37004</v>
      </c>
      <c r="C151" s="34">
        <f t="shared" si="17"/>
        <v>0.3333333333333333</v>
      </c>
      <c r="D151" s="35"/>
      <c r="E151" s="35"/>
      <c r="F151" s="35"/>
      <c r="G151" s="36"/>
      <c r="H151" s="37">
        <f t="shared" si="19"/>
      </c>
      <c r="I151" s="37">
        <f t="shared" si="20"/>
      </c>
      <c r="J151" s="38">
        <f t="shared" si="21"/>
      </c>
      <c r="K151" s="38">
        <f t="shared" si="23"/>
      </c>
      <c r="L151" s="39">
        <f t="shared" si="22"/>
      </c>
    </row>
    <row r="152" spans="1:12" ht="12.75">
      <c r="A152" s="33" t="str">
        <f t="shared" si="16"/>
        <v>Di</v>
      </c>
      <c r="B152" s="40">
        <f t="shared" si="18"/>
        <v>37005</v>
      </c>
      <c r="C152" s="34">
        <f t="shared" si="17"/>
        <v>0.3333333333333333</v>
      </c>
      <c r="D152" s="35"/>
      <c r="E152" s="35"/>
      <c r="F152" s="35"/>
      <c r="G152" s="36"/>
      <c r="H152" s="37">
        <f t="shared" si="19"/>
      </c>
      <c r="I152" s="37">
        <f t="shared" si="20"/>
      </c>
      <c r="J152" s="38">
        <f t="shared" si="21"/>
      </c>
      <c r="K152" s="38">
        <f t="shared" si="23"/>
      </c>
      <c r="L152" s="39">
        <f t="shared" si="22"/>
      </c>
    </row>
    <row r="153" spans="1:12" ht="12.75">
      <c r="A153" s="33" t="str">
        <f t="shared" si="16"/>
        <v>Mi</v>
      </c>
      <c r="B153" s="40">
        <f t="shared" si="18"/>
        <v>37006</v>
      </c>
      <c r="C153" s="34">
        <f t="shared" si="17"/>
        <v>0.3333333333333333</v>
      </c>
      <c r="D153" s="35"/>
      <c r="E153" s="35"/>
      <c r="F153" s="35"/>
      <c r="G153" s="36"/>
      <c r="H153" s="37">
        <f t="shared" si="19"/>
      </c>
      <c r="I153" s="37">
        <f t="shared" si="20"/>
      </c>
      <c r="J153" s="38">
        <f t="shared" si="21"/>
      </c>
      <c r="K153" s="38">
        <f t="shared" si="23"/>
      </c>
      <c r="L153" s="39">
        <f t="shared" si="22"/>
      </c>
    </row>
    <row r="154" spans="1:12" ht="12.75">
      <c r="A154" s="33" t="str">
        <f t="shared" si="16"/>
        <v>Do</v>
      </c>
      <c r="B154" s="40">
        <f t="shared" si="18"/>
        <v>37007</v>
      </c>
      <c r="C154" s="34">
        <f t="shared" si="17"/>
        <v>0.3333333333333333</v>
      </c>
      <c r="D154" s="35"/>
      <c r="E154" s="35"/>
      <c r="F154" s="35"/>
      <c r="G154" s="36"/>
      <c r="H154" s="37">
        <f t="shared" si="19"/>
      </c>
      <c r="I154" s="37">
        <f t="shared" si="20"/>
      </c>
      <c r="J154" s="38">
        <f t="shared" si="21"/>
      </c>
      <c r="K154" s="38">
        <f t="shared" si="23"/>
      </c>
      <c r="L154" s="39">
        <f t="shared" si="22"/>
      </c>
    </row>
    <row r="155" spans="1:12" ht="12.75">
      <c r="A155" s="33" t="str">
        <f t="shared" si="16"/>
        <v>Fr</v>
      </c>
      <c r="B155" s="40">
        <f t="shared" si="18"/>
        <v>37008</v>
      </c>
      <c r="C155" s="34">
        <f t="shared" si="17"/>
        <v>0.2708333333333333</v>
      </c>
      <c r="D155" s="35"/>
      <c r="E155" s="35"/>
      <c r="F155" s="35"/>
      <c r="G155" s="36"/>
      <c r="H155" s="37">
        <f t="shared" si="19"/>
      </c>
      <c r="I155" s="37">
        <f t="shared" si="20"/>
      </c>
      <c r="J155" s="38">
        <f t="shared" si="21"/>
      </c>
      <c r="K155" s="38">
        <f t="shared" si="23"/>
      </c>
      <c r="L155" s="39">
        <f t="shared" si="22"/>
      </c>
    </row>
    <row r="156" spans="1:12" ht="12.75">
      <c r="A156" s="33" t="str">
        <f t="shared" si="16"/>
        <v>Mo</v>
      </c>
      <c r="B156" s="40">
        <f t="shared" si="18"/>
        <v>37011</v>
      </c>
      <c r="C156" s="34">
        <f t="shared" si="17"/>
        <v>0.3333333333333333</v>
      </c>
      <c r="D156" s="35"/>
      <c r="E156" s="35"/>
      <c r="F156" s="35"/>
      <c r="G156" s="36"/>
      <c r="H156" s="37">
        <f t="shared" si="19"/>
      </c>
      <c r="I156" s="37">
        <f t="shared" si="20"/>
      </c>
      <c r="J156" s="38">
        <f t="shared" si="21"/>
      </c>
      <c r="K156" s="38">
        <f t="shared" si="23"/>
      </c>
      <c r="L156" s="39">
        <f t="shared" si="22"/>
      </c>
    </row>
    <row r="157" spans="1:12" ht="12.75">
      <c r="A157" s="33" t="str">
        <f aca="true" t="shared" si="24" ref="A157:A220">WOTAG(B157)</f>
        <v>Di</v>
      </c>
      <c r="B157" s="40">
        <f t="shared" si="18"/>
        <v>37012</v>
      </c>
      <c r="C157" s="34">
        <f aca="true" t="shared" si="25" ref="C157:C220">IF(A157="","",VLOOKUP(A157,Zeitvorgabe,6,FALSE))</f>
        <v>0.3333333333333333</v>
      </c>
      <c r="D157" s="35"/>
      <c r="E157" s="35"/>
      <c r="F157" s="35"/>
      <c r="G157" s="36"/>
      <c r="H157" s="37">
        <f t="shared" si="19"/>
      </c>
      <c r="I157" s="37">
        <f t="shared" si="20"/>
      </c>
      <c r="J157" s="38">
        <f t="shared" si="21"/>
      </c>
      <c r="K157" s="38">
        <f t="shared" si="23"/>
      </c>
      <c r="L157" s="39">
        <f t="shared" si="22"/>
      </c>
    </row>
    <row r="158" spans="1:12" ht="12.75">
      <c r="A158" s="33" t="str">
        <f t="shared" si="24"/>
        <v>Mi</v>
      </c>
      <c r="B158" s="40">
        <f t="shared" si="18"/>
        <v>37013</v>
      </c>
      <c r="C158" s="34">
        <f t="shared" si="25"/>
        <v>0.3333333333333333</v>
      </c>
      <c r="D158" s="35"/>
      <c r="E158" s="35"/>
      <c r="F158" s="35"/>
      <c r="G158" s="36"/>
      <c r="H158" s="37">
        <f t="shared" si="19"/>
      </c>
      <c r="I158" s="37">
        <f t="shared" si="20"/>
      </c>
      <c r="J158" s="38">
        <f t="shared" si="21"/>
      </c>
      <c r="K158" s="38">
        <f t="shared" si="23"/>
      </c>
      <c r="L158" s="39">
        <f t="shared" si="22"/>
      </c>
    </row>
    <row r="159" spans="1:12" ht="12.75">
      <c r="A159" s="33" t="str">
        <f t="shared" si="24"/>
        <v>Do</v>
      </c>
      <c r="B159" s="40">
        <f t="shared" si="18"/>
        <v>37014</v>
      </c>
      <c r="C159" s="34">
        <f t="shared" si="25"/>
        <v>0.3333333333333333</v>
      </c>
      <c r="D159" s="35"/>
      <c r="E159" s="35"/>
      <c r="F159" s="35"/>
      <c r="G159" s="36"/>
      <c r="H159" s="37">
        <f t="shared" si="19"/>
      </c>
      <c r="I159" s="37">
        <f t="shared" si="20"/>
      </c>
      <c r="J159" s="38">
        <f t="shared" si="21"/>
      </c>
      <c r="K159" s="38">
        <f t="shared" si="23"/>
      </c>
      <c r="L159" s="39">
        <f t="shared" si="22"/>
      </c>
    </row>
    <row r="160" spans="1:12" ht="12.75">
      <c r="A160" s="33" t="str">
        <f t="shared" si="24"/>
        <v>Fr</v>
      </c>
      <c r="B160" s="40">
        <f t="shared" si="18"/>
        <v>37015</v>
      </c>
      <c r="C160" s="34">
        <f t="shared" si="25"/>
        <v>0.2708333333333333</v>
      </c>
      <c r="D160" s="35"/>
      <c r="E160" s="35"/>
      <c r="F160" s="35"/>
      <c r="G160" s="36"/>
      <c r="H160" s="37">
        <f t="shared" si="19"/>
      </c>
      <c r="I160" s="37">
        <f t="shared" si="20"/>
      </c>
      <c r="J160" s="38">
        <f t="shared" si="21"/>
      </c>
      <c r="K160" s="38">
        <f t="shared" si="23"/>
      </c>
      <c r="L160" s="39">
        <f t="shared" si="22"/>
      </c>
    </row>
    <row r="161" spans="1:12" ht="12.75">
      <c r="A161" s="33" t="str">
        <f t="shared" si="24"/>
        <v>Mo</v>
      </c>
      <c r="B161" s="40">
        <f t="shared" si="18"/>
        <v>37018</v>
      </c>
      <c r="C161" s="34">
        <f t="shared" si="25"/>
        <v>0.3333333333333333</v>
      </c>
      <c r="D161" s="35"/>
      <c r="E161" s="35"/>
      <c r="F161" s="35"/>
      <c r="G161" s="36"/>
      <c r="H161" s="37">
        <f t="shared" si="19"/>
      </c>
      <c r="I161" s="37">
        <f t="shared" si="20"/>
      </c>
      <c r="J161" s="38">
        <f t="shared" si="21"/>
      </c>
      <c r="K161" s="38">
        <f t="shared" si="23"/>
      </c>
      <c r="L161" s="39">
        <f t="shared" si="22"/>
      </c>
    </row>
    <row r="162" spans="1:12" ht="12.75">
      <c r="A162" s="33" t="str">
        <f t="shared" si="24"/>
        <v>Di</v>
      </c>
      <c r="B162" s="40">
        <f t="shared" si="18"/>
        <v>37019</v>
      </c>
      <c r="C162" s="34">
        <f t="shared" si="25"/>
        <v>0.3333333333333333</v>
      </c>
      <c r="D162" s="35"/>
      <c r="E162" s="35"/>
      <c r="F162" s="35"/>
      <c r="G162" s="36"/>
      <c r="H162" s="37">
        <f t="shared" si="19"/>
      </c>
      <c r="I162" s="37">
        <f t="shared" si="20"/>
      </c>
      <c r="J162" s="38">
        <f t="shared" si="21"/>
      </c>
      <c r="K162" s="38">
        <f t="shared" si="23"/>
      </c>
      <c r="L162" s="39">
        <f t="shared" si="22"/>
      </c>
    </row>
    <row r="163" spans="1:12" ht="12.75">
      <c r="A163" s="33" t="str">
        <f t="shared" si="24"/>
        <v>Mi</v>
      </c>
      <c r="B163" s="40">
        <f t="shared" si="18"/>
        <v>37020</v>
      </c>
      <c r="C163" s="34">
        <f t="shared" si="25"/>
        <v>0.3333333333333333</v>
      </c>
      <c r="D163" s="35"/>
      <c r="E163" s="35"/>
      <c r="F163" s="35"/>
      <c r="G163" s="36"/>
      <c r="H163" s="37">
        <f t="shared" si="19"/>
      </c>
      <c r="I163" s="37">
        <f t="shared" si="20"/>
      </c>
      <c r="J163" s="38">
        <f t="shared" si="21"/>
      </c>
      <c r="K163" s="38">
        <f t="shared" si="23"/>
      </c>
      <c r="L163" s="39">
        <f t="shared" si="22"/>
      </c>
    </row>
    <row r="164" spans="1:12" ht="12.75">
      <c r="A164" s="33" t="str">
        <f t="shared" si="24"/>
        <v>Do</v>
      </c>
      <c r="B164" s="40">
        <f t="shared" si="18"/>
        <v>37021</v>
      </c>
      <c r="C164" s="34">
        <f t="shared" si="25"/>
        <v>0.3333333333333333</v>
      </c>
      <c r="D164" s="35"/>
      <c r="E164" s="35"/>
      <c r="F164" s="35"/>
      <c r="G164" s="36"/>
      <c r="H164" s="37">
        <f t="shared" si="19"/>
      </c>
      <c r="I164" s="37">
        <f t="shared" si="20"/>
      </c>
      <c r="J164" s="38">
        <f t="shared" si="21"/>
      </c>
      <c r="K164" s="38">
        <f t="shared" si="23"/>
      </c>
      <c r="L164" s="39">
        <f t="shared" si="22"/>
      </c>
    </row>
    <row r="165" spans="1:12" ht="12.75">
      <c r="A165" s="33" t="str">
        <f t="shared" si="24"/>
        <v>Fr</v>
      </c>
      <c r="B165" s="40">
        <f t="shared" si="18"/>
        <v>37022</v>
      </c>
      <c r="C165" s="34">
        <f t="shared" si="25"/>
        <v>0.2708333333333333</v>
      </c>
      <c r="D165" s="35"/>
      <c r="E165" s="35"/>
      <c r="F165" s="35"/>
      <c r="G165" s="36"/>
      <c r="H165" s="37">
        <f t="shared" si="19"/>
      </c>
      <c r="I165" s="37">
        <f t="shared" si="20"/>
      </c>
      <c r="J165" s="38">
        <f t="shared" si="21"/>
      </c>
      <c r="K165" s="38">
        <f t="shared" si="23"/>
      </c>
      <c r="L165" s="39">
        <f t="shared" si="22"/>
      </c>
    </row>
    <row r="166" spans="1:12" ht="12.75">
      <c r="A166" s="33" t="str">
        <f t="shared" si="24"/>
        <v>Mo</v>
      </c>
      <c r="B166" s="40">
        <f t="shared" si="18"/>
        <v>37025</v>
      </c>
      <c r="C166" s="34">
        <f t="shared" si="25"/>
        <v>0.3333333333333333</v>
      </c>
      <c r="D166" s="35"/>
      <c r="E166" s="35"/>
      <c r="F166" s="35"/>
      <c r="G166" s="36"/>
      <c r="H166" s="37">
        <f t="shared" si="19"/>
      </c>
      <c r="I166" s="37">
        <f t="shared" si="20"/>
      </c>
      <c r="J166" s="38">
        <f t="shared" si="21"/>
      </c>
      <c r="K166" s="38">
        <f t="shared" si="23"/>
      </c>
      <c r="L166" s="39">
        <f t="shared" si="22"/>
      </c>
    </row>
    <row r="167" spans="1:12" ht="12.75">
      <c r="A167" s="33" t="str">
        <f t="shared" si="24"/>
        <v>Di</v>
      </c>
      <c r="B167" s="40">
        <f t="shared" si="18"/>
        <v>37026</v>
      </c>
      <c r="C167" s="34">
        <f t="shared" si="25"/>
        <v>0.3333333333333333</v>
      </c>
      <c r="D167" s="35"/>
      <c r="E167" s="35"/>
      <c r="F167" s="35"/>
      <c r="G167" s="36"/>
      <c r="H167" s="37">
        <f t="shared" si="19"/>
      </c>
      <c r="I167" s="37">
        <f t="shared" si="20"/>
      </c>
      <c r="J167" s="38">
        <f t="shared" si="21"/>
      </c>
      <c r="K167" s="38">
        <f t="shared" si="23"/>
      </c>
      <c r="L167" s="39">
        <f t="shared" si="22"/>
      </c>
    </row>
    <row r="168" spans="1:12" ht="12.75">
      <c r="A168" s="33" t="str">
        <f t="shared" si="24"/>
        <v>Mi</v>
      </c>
      <c r="B168" s="40">
        <f t="shared" si="18"/>
        <v>37027</v>
      </c>
      <c r="C168" s="34">
        <f t="shared" si="25"/>
        <v>0.3333333333333333</v>
      </c>
      <c r="D168" s="35"/>
      <c r="E168" s="35"/>
      <c r="F168" s="35"/>
      <c r="G168" s="36"/>
      <c r="H168" s="37">
        <f t="shared" si="19"/>
      </c>
      <c r="I168" s="37">
        <f t="shared" si="20"/>
      </c>
      <c r="J168" s="38">
        <f t="shared" si="21"/>
      </c>
      <c r="K168" s="38">
        <f t="shared" si="23"/>
      </c>
      <c r="L168" s="39">
        <f t="shared" si="22"/>
      </c>
    </row>
    <row r="169" spans="1:12" ht="12.75">
      <c r="A169" s="33" t="str">
        <f t="shared" si="24"/>
        <v>Do</v>
      </c>
      <c r="B169" s="40">
        <f t="shared" si="18"/>
        <v>37028</v>
      </c>
      <c r="C169" s="34">
        <f t="shared" si="25"/>
        <v>0.3333333333333333</v>
      </c>
      <c r="D169" s="35"/>
      <c r="E169" s="35"/>
      <c r="F169" s="35"/>
      <c r="G169" s="36"/>
      <c r="H169" s="37">
        <f t="shared" si="19"/>
      </c>
      <c r="I169" s="37">
        <f t="shared" si="20"/>
      </c>
      <c r="J169" s="38">
        <f t="shared" si="21"/>
      </c>
      <c r="K169" s="38">
        <f t="shared" si="23"/>
      </c>
      <c r="L169" s="39">
        <f t="shared" si="22"/>
      </c>
    </row>
    <row r="170" spans="1:12" ht="12.75">
      <c r="A170" s="33" t="str">
        <f t="shared" si="24"/>
        <v>Fr</v>
      </c>
      <c r="B170" s="40">
        <f t="shared" si="18"/>
        <v>37029</v>
      </c>
      <c r="C170" s="34">
        <f t="shared" si="25"/>
        <v>0.2708333333333333</v>
      </c>
      <c r="D170" s="35"/>
      <c r="E170" s="35"/>
      <c r="F170" s="35"/>
      <c r="G170" s="36"/>
      <c r="H170" s="37">
        <f t="shared" si="19"/>
      </c>
      <c r="I170" s="37">
        <f t="shared" si="20"/>
      </c>
      <c r="J170" s="38">
        <f t="shared" si="21"/>
      </c>
      <c r="K170" s="38">
        <f t="shared" si="23"/>
      </c>
      <c r="L170" s="39">
        <f t="shared" si="22"/>
      </c>
    </row>
    <row r="171" spans="1:12" ht="12.75">
      <c r="A171" s="33" t="str">
        <f t="shared" si="24"/>
        <v>Mo</v>
      </c>
      <c r="B171" s="40">
        <f t="shared" si="18"/>
        <v>37032</v>
      </c>
      <c r="C171" s="34">
        <f t="shared" si="25"/>
        <v>0.3333333333333333</v>
      </c>
      <c r="D171" s="35"/>
      <c r="E171" s="35"/>
      <c r="F171" s="35"/>
      <c r="G171" s="36"/>
      <c r="H171" s="37">
        <f t="shared" si="19"/>
      </c>
      <c r="I171" s="37">
        <f t="shared" si="20"/>
      </c>
      <c r="J171" s="38">
        <f t="shared" si="21"/>
      </c>
      <c r="K171" s="38">
        <f t="shared" si="23"/>
      </c>
      <c r="L171" s="39">
        <f t="shared" si="22"/>
      </c>
    </row>
    <row r="172" spans="1:12" ht="12.75">
      <c r="A172" s="33" t="str">
        <f t="shared" si="24"/>
        <v>Di</v>
      </c>
      <c r="B172" s="40">
        <f t="shared" si="18"/>
        <v>37033</v>
      </c>
      <c r="C172" s="34">
        <f t="shared" si="25"/>
        <v>0.3333333333333333</v>
      </c>
      <c r="D172" s="35"/>
      <c r="E172" s="35"/>
      <c r="F172" s="35"/>
      <c r="G172" s="36"/>
      <c r="H172" s="37">
        <f t="shared" si="19"/>
      </c>
      <c r="I172" s="37">
        <f t="shared" si="20"/>
      </c>
      <c r="J172" s="38">
        <f t="shared" si="21"/>
      </c>
      <c r="K172" s="38">
        <f t="shared" si="23"/>
      </c>
      <c r="L172" s="39">
        <f t="shared" si="22"/>
      </c>
    </row>
    <row r="173" spans="1:12" ht="12.75">
      <c r="A173" s="33" t="str">
        <f t="shared" si="24"/>
        <v>Mi</v>
      </c>
      <c r="B173" s="40">
        <f t="shared" si="18"/>
        <v>37034</v>
      </c>
      <c r="C173" s="34">
        <f t="shared" si="25"/>
        <v>0.3333333333333333</v>
      </c>
      <c r="D173" s="35"/>
      <c r="E173" s="35"/>
      <c r="F173" s="35"/>
      <c r="G173" s="36"/>
      <c r="H173" s="37">
        <f t="shared" si="19"/>
      </c>
      <c r="I173" s="37">
        <f t="shared" si="20"/>
      </c>
      <c r="J173" s="38">
        <f t="shared" si="21"/>
      </c>
      <c r="K173" s="38">
        <f t="shared" si="23"/>
      </c>
      <c r="L173" s="39">
        <f t="shared" si="22"/>
      </c>
    </row>
    <row r="174" spans="1:12" ht="12.75">
      <c r="A174" s="33" t="str">
        <f t="shared" si="24"/>
        <v>Do</v>
      </c>
      <c r="B174" s="40">
        <f t="shared" si="18"/>
        <v>37035</v>
      </c>
      <c r="C174" s="34">
        <f t="shared" si="25"/>
        <v>0.3333333333333333</v>
      </c>
      <c r="D174" s="35"/>
      <c r="E174" s="35"/>
      <c r="F174" s="35"/>
      <c r="G174" s="36"/>
      <c r="H174" s="37">
        <f t="shared" si="19"/>
      </c>
      <c r="I174" s="37">
        <f t="shared" si="20"/>
      </c>
      <c r="J174" s="38">
        <f t="shared" si="21"/>
      </c>
      <c r="K174" s="38">
        <f t="shared" si="23"/>
      </c>
      <c r="L174" s="39">
        <f t="shared" si="22"/>
      </c>
    </row>
    <row r="175" spans="1:12" ht="12.75">
      <c r="A175" s="33" t="str">
        <f t="shared" si="24"/>
        <v>Fr</v>
      </c>
      <c r="B175" s="40">
        <f t="shared" si="18"/>
        <v>37036</v>
      </c>
      <c r="C175" s="34">
        <f t="shared" si="25"/>
        <v>0.2708333333333333</v>
      </c>
      <c r="D175" s="35"/>
      <c r="E175" s="35"/>
      <c r="F175" s="35"/>
      <c r="G175" s="36"/>
      <c r="H175" s="37">
        <f t="shared" si="19"/>
      </c>
      <c r="I175" s="37">
        <f t="shared" si="20"/>
      </c>
      <c r="J175" s="38">
        <f t="shared" si="21"/>
      </c>
      <c r="K175" s="38">
        <f t="shared" si="23"/>
      </c>
      <c r="L175" s="39">
        <f t="shared" si="22"/>
      </c>
    </row>
    <row r="176" spans="1:12" ht="12.75">
      <c r="A176" s="33" t="str">
        <f t="shared" si="24"/>
        <v>Mo</v>
      </c>
      <c r="B176" s="40">
        <f t="shared" si="18"/>
        <v>37039</v>
      </c>
      <c r="C176" s="34">
        <f t="shared" si="25"/>
        <v>0.3333333333333333</v>
      </c>
      <c r="D176" s="35"/>
      <c r="E176" s="35"/>
      <c r="F176" s="35"/>
      <c r="G176" s="36"/>
      <c r="H176" s="37">
        <f t="shared" si="19"/>
      </c>
      <c r="I176" s="37">
        <f t="shared" si="20"/>
      </c>
      <c r="J176" s="38">
        <f t="shared" si="21"/>
      </c>
      <c r="K176" s="38">
        <f t="shared" si="23"/>
      </c>
      <c r="L176" s="39">
        <f t="shared" si="22"/>
      </c>
    </row>
    <row r="177" spans="1:12" ht="12.75">
      <c r="A177" s="33" t="str">
        <f t="shared" si="24"/>
        <v>Di</v>
      </c>
      <c r="B177" s="40">
        <f t="shared" si="18"/>
        <v>37040</v>
      </c>
      <c r="C177" s="34">
        <f t="shared" si="25"/>
        <v>0.3333333333333333</v>
      </c>
      <c r="D177" s="35"/>
      <c r="E177" s="35"/>
      <c r="F177" s="35"/>
      <c r="G177" s="36"/>
      <c r="H177" s="37">
        <f t="shared" si="19"/>
      </c>
      <c r="I177" s="37">
        <f t="shared" si="20"/>
      </c>
      <c r="J177" s="38">
        <f t="shared" si="21"/>
      </c>
      <c r="K177" s="38">
        <f t="shared" si="23"/>
      </c>
      <c r="L177" s="39">
        <f t="shared" si="22"/>
      </c>
    </row>
    <row r="178" spans="1:12" ht="12.75">
      <c r="A178" s="33" t="str">
        <f t="shared" si="24"/>
        <v>Mi</v>
      </c>
      <c r="B178" s="40">
        <f t="shared" si="18"/>
        <v>37041</v>
      </c>
      <c r="C178" s="34">
        <f t="shared" si="25"/>
        <v>0.3333333333333333</v>
      </c>
      <c r="D178" s="35"/>
      <c r="E178" s="35"/>
      <c r="F178" s="35"/>
      <c r="G178" s="36"/>
      <c r="H178" s="37">
        <f t="shared" si="19"/>
      </c>
      <c r="I178" s="37">
        <f t="shared" si="20"/>
      </c>
      <c r="J178" s="38">
        <f t="shared" si="21"/>
      </c>
      <c r="K178" s="38">
        <f t="shared" si="23"/>
      </c>
      <c r="L178" s="39">
        <f t="shared" si="22"/>
      </c>
    </row>
    <row r="179" spans="1:12" ht="12.75">
      <c r="A179" s="33" t="str">
        <f t="shared" si="24"/>
        <v>Do</v>
      </c>
      <c r="B179" s="40">
        <f t="shared" si="18"/>
        <v>37042</v>
      </c>
      <c r="C179" s="34">
        <f t="shared" si="25"/>
        <v>0.3333333333333333</v>
      </c>
      <c r="D179" s="35"/>
      <c r="E179" s="35"/>
      <c r="F179" s="35"/>
      <c r="G179" s="36"/>
      <c r="H179" s="37">
        <f t="shared" si="19"/>
      </c>
      <c r="I179" s="37">
        <f t="shared" si="20"/>
      </c>
      <c r="J179" s="38">
        <f t="shared" si="21"/>
      </c>
      <c r="K179" s="38">
        <f t="shared" si="23"/>
      </c>
      <c r="L179" s="39">
        <f t="shared" si="22"/>
      </c>
    </row>
    <row r="180" spans="1:12" ht="12.75">
      <c r="A180" s="33" t="str">
        <f t="shared" si="24"/>
        <v>Fr</v>
      </c>
      <c r="B180" s="40">
        <f t="shared" si="18"/>
        <v>37043</v>
      </c>
      <c r="C180" s="34">
        <f t="shared" si="25"/>
        <v>0.2708333333333333</v>
      </c>
      <c r="D180" s="35"/>
      <c r="E180" s="35"/>
      <c r="F180" s="35"/>
      <c r="G180" s="36"/>
      <c r="H180" s="37">
        <f t="shared" si="19"/>
      </c>
      <c r="I180" s="37">
        <f t="shared" si="20"/>
      </c>
      <c r="J180" s="38">
        <f t="shared" si="21"/>
      </c>
      <c r="K180" s="38">
        <f t="shared" si="23"/>
      </c>
      <c r="L180" s="39">
        <f t="shared" si="22"/>
      </c>
    </row>
    <row r="181" spans="1:12" ht="12.75">
      <c r="A181" s="33" t="str">
        <f t="shared" si="24"/>
        <v>Mo</v>
      </c>
      <c r="B181" s="40">
        <f t="shared" si="18"/>
        <v>37046</v>
      </c>
      <c r="C181" s="34">
        <f t="shared" si="25"/>
        <v>0.3333333333333333</v>
      </c>
      <c r="D181" s="35"/>
      <c r="E181" s="35"/>
      <c r="F181" s="35"/>
      <c r="G181" s="36"/>
      <c r="H181" s="37">
        <f t="shared" si="19"/>
      </c>
      <c r="I181" s="37">
        <f t="shared" si="20"/>
      </c>
      <c r="J181" s="38">
        <f t="shared" si="21"/>
      </c>
      <c r="K181" s="38">
        <f t="shared" si="23"/>
      </c>
      <c r="L181" s="39">
        <f t="shared" si="22"/>
      </c>
    </row>
    <row r="182" spans="1:12" ht="12.75">
      <c r="A182" s="33" t="str">
        <f t="shared" si="24"/>
        <v>Di</v>
      </c>
      <c r="B182" s="40">
        <f t="shared" si="18"/>
        <v>37047</v>
      </c>
      <c r="C182" s="34">
        <f t="shared" si="25"/>
        <v>0.3333333333333333</v>
      </c>
      <c r="D182" s="35"/>
      <c r="E182" s="35"/>
      <c r="F182" s="35"/>
      <c r="G182" s="36"/>
      <c r="H182" s="37">
        <f t="shared" si="19"/>
      </c>
      <c r="I182" s="37">
        <f t="shared" si="20"/>
      </c>
      <c r="J182" s="38">
        <f t="shared" si="21"/>
      </c>
      <c r="K182" s="38">
        <f t="shared" si="23"/>
      </c>
      <c r="L182" s="39">
        <f t="shared" si="22"/>
      </c>
    </row>
    <row r="183" spans="1:12" ht="12.75">
      <c r="A183" s="33" t="str">
        <f t="shared" si="24"/>
        <v>Mi</v>
      </c>
      <c r="B183" s="40">
        <f t="shared" si="18"/>
        <v>37048</v>
      </c>
      <c r="C183" s="34">
        <f t="shared" si="25"/>
        <v>0.3333333333333333</v>
      </c>
      <c r="D183" s="35"/>
      <c r="E183" s="35"/>
      <c r="F183" s="35"/>
      <c r="G183" s="36"/>
      <c r="H183" s="37">
        <f t="shared" si="19"/>
      </c>
      <c r="I183" s="37">
        <f t="shared" si="20"/>
      </c>
      <c r="J183" s="38">
        <f t="shared" si="21"/>
      </c>
      <c r="K183" s="38">
        <f t="shared" si="23"/>
      </c>
      <c r="L183" s="39">
        <f t="shared" si="22"/>
      </c>
    </row>
    <row r="184" spans="1:12" ht="12.75">
      <c r="A184" s="33" t="str">
        <f t="shared" si="24"/>
        <v>Do</v>
      </c>
      <c r="B184" s="40">
        <f t="shared" si="18"/>
        <v>37049</v>
      </c>
      <c r="C184" s="34">
        <f t="shared" si="25"/>
        <v>0.3333333333333333</v>
      </c>
      <c r="D184" s="35"/>
      <c r="E184" s="35"/>
      <c r="F184" s="35"/>
      <c r="G184" s="36"/>
      <c r="H184" s="37">
        <f t="shared" si="19"/>
      </c>
      <c r="I184" s="37">
        <f t="shared" si="20"/>
      </c>
      <c r="J184" s="38">
        <f t="shared" si="21"/>
      </c>
      <c r="K184" s="38">
        <f t="shared" si="23"/>
      </c>
      <c r="L184" s="39">
        <f t="shared" si="22"/>
      </c>
    </row>
    <row r="185" spans="1:12" ht="12.75">
      <c r="A185" s="33" t="str">
        <f t="shared" si="24"/>
        <v>Fr</v>
      </c>
      <c r="B185" s="40">
        <f t="shared" si="18"/>
        <v>37050</v>
      </c>
      <c r="C185" s="34">
        <f t="shared" si="25"/>
        <v>0.2708333333333333</v>
      </c>
      <c r="D185" s="35"/>
      <c r="E185" s="35"/>
      <c r="F185" s="35"/>
      <c r="G185" s="36"/>
      <c r="H185" s="37">
        <f t="shared" si="19"/>
      </c>
      <c r="I185" s="37">
        <f t="shared" si="20"/>
      </c>
      <c r="J185" s="38">
        <f t="shared" si="21"/>
      </c>
      <c r="K185" s="38">
        <f t="shared" si="23"/>
      </c>
      <c r="L185" s="39">
        <f t="shared" si="22"/>
      </c>
    </row>
    <row r="186" spans="1:12" ht="12.75">
      <c r="A186" s="33" t="str">
        <f t="shared" si="24"/>
        <v>Mo</v>
      </c>
      <c r="B186" s="40">
        <f t="shared" si="18"/>
        <v>37053</v>
      </c>
      <c r="C186" s="34">
        <f t="shared" si="25"/>
        <v>0.3333333333333333</v>
      </c>
      <c r="D186" s="35"/>
      <c r="E186" s="35"/>
      <c r="F186" s="35"/>
      <c r="G186" s="36"/>
      <c r="H186" s="37">
        <f t="shared" si="19"/>
      </c>
      <c r="I186" s="37">
        <f t="shared" si="20"/>
      </c>
      <c r="J186" s="38">
        <f t="shared" si="21"/>
      </c>
      <c r="K186" s="38">
        <f t="shared" si="23"/>
      </c>
      <c r="L186" s="39">
        <f t="shared" si="22"/>
      </c>
    </row>
    <row r="187" spans="1:12" ht="12.75">
      <c r="A187" s="33" t="str">
        <f t="shared" si="24"/>
        <v>Di</v>
      </c>
      <c r="B187" s="40">
        <f t="shared" si="18"/>
        <v>37054</v>
      </c>
      <c r="C187" s="34">
        <f t="shared" si="25"/>
        <v>0.3333333333333333</v>
      </c>
      <c r="D187" s="35"/>
      <c r="E187" s="35"/>
      <c r="F187" s="35"/>
      <c r="G187" s="36"/>
      <c r="H187" s="37">
        <f t="shared" si="19"/>
      </c>
      <c r="I187" s="37">
        <f t="shared" si="20"/>
      </c>
      <c r="J187" s="38">
        <f t="shared" si="21"/>
      </c>
      <c r="K187" s="38">
        <f t="shared" si="23"/>
      </c>
      <c r="L187" s="39">
        <f t="shared" si="22"/>
      </c>
    </row>
    <row r="188" spans="1:12" ht="12.75">
      <c r="A188" s="33" t="str">
        <f t="shared" si="24"/>
        <v>Mi</v>
      </c>
      <c r="B188" s="40">
        <f t="shared" si="18"/>
        <v>37055</v>
      </c>
      <c r="C188" s="34">
        <f t="shared" si="25"/>
        <v>0.3333333333333333</v>
      </c>
      <c r="D188" s="35"/>
      <c r="E188" s="35"/>
      <c r="F188" s="35"/>
      <c r="G188" s="36"/>
      <c r="H188" s="37">
        <f t="shared" si="19"/>
      </c>
      <c r="I188" s="37">
        <f t="shared" si="20"/>
      </c>
      <c r="J188" s="38">
        <f t="shared" si="21"/>
      </c>
      <c r="K188" s="38">
        <f t="shared" si="23"/>
      </c>
      <c r="L188" s="39">
        <f t="shared" si="22"/>
      </c>
    </row>
    <row r="189" spans="1:12" ht="12.75">
      <c r="A189" s="33" t="str">
        <f t="shared" si="24"/>
        <v>Do</v>
      </c>
      <c r="B189" s="40">
        <f t="shared" si="18"/>
        <v>37056</v>
      </c>
      <c r="C189" s="34">
        <f t="shared" si="25"/>
        <v>0.3333333333333333</v>
      </c>
      <c r="D189" s="35"/>
      <c r="E189" s="35"/>
      <c r="F189" s="35"/>
      <c r="G189" s="36"/>
      <c r="H189" s="37">
        <f t="shared" si="19"/>
      </c>
      <c r="I189" s="37">
        <f t="shared" si="20"/>
      </c>
      <c r="J189" s="38">
        <f t="shared" si="21"/>
      </c>
      <c r="K189" s="38">
        <f t="shared" si="23"/>
      </c>
      <c r="L189" s="39">
        <f t="shared" si="22"/>
      </c>
    </row>
    <row r="190" spans="1:12" ht="12.75">
      <c r="A190" s="33" t="str">
        <f t="shared" si="24"/>
        <v>Fr</v>
      </c>
      <c r="B190" s="40">
        <f t="shared" si="18"/>
        <v>37057</v>
      </c>
      <c r="C190" s="34">
        <f t="shared" si="25"/>
        <v>0.2708333333333333</v>
      </c>
      <c r="D190" s="35"/>
      <c r="E190" s="35"/>
      <c r="F190" s="35"/>
      <c r="G190" s="36"/>
      <c r="H190" s="37">
        <f t="shared" si="19"/>
      </c>
      <c r="I190" s="37">
        <f t="shared" si="20"/>
      </c>
      <c r="J190" s="38">
        <f t="shared" si="21"/>
      </c>
      <c r="K190" s="38">
        <f t="shared" si="23"/>
      </c>
      <c r="L190" s="39">
        <f t="shared" si="22"/>
      </c>
    </row>
    <row r="191" spans="1:12" ht="12.75">
      <c r="A191" s="33" t="str">
        <f t="shared" si="24"/>
        <v>Mo</v>
      </c>
      <c r="B191" s="40">
        <f t="shared" si="18"/>
        <v>37060</v>
      </c>
      <c r="C191" s="34">
        <f t="shared" si="25"/>
        <v>0.3333333333333333</v>
      </c>
      <c r="D191" s="35"/>
      <c r="E191" s="35"/>
      <c r="F191" s="35"/>
      <c r="G191" s="36"/>
      <c r="H191" s="37">
        <f t="shared" si="19"/>
      </c>
      <c r="I191" s="37">
        <f t="shared" si="20"/>
      </c>
      <c r="J191" s="38">
        <f t="shared" si="21"/>
      </c>
      <c r="K191" s="38">
        <f t="shared" si="23"/>
      </c>
      <c r="L191" s="39">
        <f t="shared" si="22"/>
      </c>
    </row>
    <row r="192" spans="1:12" ht="12.75">
      <c r="A192" s="33" t="str">
        <f t="shared" si="24"/>
        <v>Di</v>
      </c>
      <c r="B192" s="40">
        <f t="shared" si="18"/>
        <v>37061</v>
      </c>
      <c r="C192" s="34">
        <f t="shared" si="25"/>
        <v>0.3333333333333333</v>
      </c>
      <c r="D192" s="35"/>
      <c r="E192" s="35"/>
      <c r="F192" s="35"/>
      <c r="G192" s="36"/>
      <c r="H192" s="37">
        <f t="shared" si="19"/>
      </c>
      <c r="I192" s="37">
        <f t="shared" si="20"/>
      </c>
      <c r="J192" s="38">
        <f t="shared" si="21"/>
      </c>
      <c r="K192" s="38">
        <f t="shared" si="23"/>
      </c>
      <c r="L192" s="39">
        <f t="shared" si="22"/>
      </c>
    </row>
    <row r="193" spans="1:12" ht="12.75">
      <c r="A193" s="33" t="str">
        <f t="shared" si="24"/>
        <v>Mi</v>
      </c>
      <c r="B193" s="40">
        <f t="shared" si="18"/>
        <v>37062</v>
      </c>
      <c r="C193" s="34">
        <f t="shared" si="25"/>
        <v>0.3333333333333333</v>
      </c>
      <c r="D193" s="35"/>
      <c r="E193" s="35"/>
      <c r="F193" s="35"/>
      <c r="G193" s="36"/>
      <c r="H193" s="37">
        <f t="shared" si="19"/>
      </c>
      <c r="I193" s="37">
        <f t="shared" si="20"/>
      </c>
      <c r="J193" s="38">
        <f t="shared" si="21"/>
      </c>
      <c r="K193" s="38">
        <f t="shared" si="23"/>
      </c>
      <c r="L193" s="39">
        <f t="shared" si="22"/>
      </c>
    </row>
    <row r="194" spans="1:12" ht="12.75">
      <c r="A194" s="33" t="str">
        <f t="shared" si="24"/>
        <v>Do</v>
      </c>
      <c r="B194" s="40">
        <f t="shared" si="18"/>
        <v>37063</v>
      </c>
      <c r="C194" s="34">
        <f t="shared" si="25"/>
        <v>0.3333333333333333</v>
      </c>
      <c r="D194" s="35"/>
      <c r="E194" s="35"/>
      <c r="F194" s="35"/>
      <c r="G194" s="36"/>
      <c r="H194" s="37">
        <f t="shared" si="19"/>
      </c>
      <c r="I194" s="37">
        <f t="shared" si="20"/>
      </c>
      <c r="J194" s="38">
        <f t="shared" si="21"/>
      </c>
      <c r="K194" s="38">
        <f t="shared" si="23"/>
      </c>
      <c r="L194" s="39">
        <f t="shared" si="22"/>
      </c>
    </row>
    <row r="195" spans="1:12" ht="12.75">
      <c r="A195" s="33" t="str">
        <f t="shared" si="24"/>
        <v>Fr</v>
      </c>
      <c r="B195" s="40">
        <f t="shared" si="18"/>
        <v>37064</v>
      </c>
      <c r="C195" s="34">
        <f t="shared" si="25"/>
        <v>0.2708333333333333</v>
      </c>
      <c r="D195" s="35"/>
      <c r="E195" s="35"/>
      <c r="F195" s="35"/>
      <c r="G195" s="36"/>
      <c r="H195" s="37">
        <f t="shared" si="19"/>
      </c>
      <c r="I195" s="37">
        <f t="shared" si="20"/>
      </c>
      <c r="J195" s="38">
        <f t="shared" si="21"/>
      </c>
      <c r="K195" s="38">
        <f t="shared" si="23"/>
      </c>
      <c r="L195" s="39">
        <f t="shared" si="22"/>
      </c>
    </row>
    <row r="196" spans="1:12" ht="12.75">
      <c r="A196" s="33" t="str">
        <f t="shared" si="24"/>
        <v>Mo</v>
      </c>
      <c r="B196" s="40">
        <f t="shared" si="18"/>
        <v>37067</v>
      </c>
      <c r="C196" s="34">
        <f t="shared" si="25"/>
        <v>0.3333333333333333</v>
      </c>
      <c r="D196" s="35"/>
      <c r="E196" s="35"/>
      <c r="F196" s="35"/>
      <c r="G196" s="36"/>
      <c r="H196" s="37">
        <f t="shared" si="19"/>
      </c>
      <c r="I196" s="37">
        <f t="shared" si="20"/>
      </c>
      <c r="J196" s="38">
        <f t="shared" si="21"/>
      </c>
      <c r="K196" s="38">
        <f t="shared" si="23"/>
      </c>
      <c r="L196" s="39">
        <f t="shared" si="22"/>
      </c>
    </row>
    <row r="197" spans="1:12" ht="12.75">
      <c r="A197" s="33" t="str">
        <f t="shared" si="24"/>
        <v>Di</v>
      </c>
      <c r="B197" s="40">
        <f t="shared" si="18"/>
        <v>37068</v>
      </c>
      <c r="C197" s="34">
        <f t="shared" si="25"/>
        <v>0.3333333333333333</v>
      </c>
      <c r="D197" s="35"/>
      <c r="E197" s="35"/>
      <c r="F197" s="35"/>
      <c r="G197" s="36"/>
      <c r="H197" s="37">
        <f t="shared" si="19"/>
      </c>
      <c r="I197" s="37">
        <f t="shared" si="20"/>
      </c>
      <c r="J197" s="38">
        <f t="shared" si="21"/>
      </c>
      <c r="K197" s="38">
        <f t="shared" si="23"/>
      </c>
      <c r="L197" s="39">
        <f t="shared" si="22"/>
      </c>
    </row>
    <row r="198" spans="1:12" ht="12.75">
      <c r="A198" s="33" t="str">
        <f t="shared" si="24"/>
        <v>Mi</v>
      </c>
      <c r="B198" s="40">
        <f t="shared" si="18"/>
        <v>37069</v>
      </c>
      <c r="C198" s="34">
        <f t="shared" si="25"/>
        <v>0.3333333333333333</v>
      </c>
      <c r="D198" s="35"/>
      <c r="E198" s="35"/>
      <c r="F198" s="35"/>
      <c r="G198" s="36"/>
      <c r="H198" s="37">
        <f t="shared" si="19"/>
      </c>
      <c r="I198" s="37">
        <f t="shared" si="20"/>
      </c>
      <c r="J198" s="38">
        <f t="shared" si="21"/>
      </c>
      <c r="K198" s="38">
        <f t="shared" si="23"/>
      </c>
      <c r="L198" s="39">
        <f t="shared" si="22"/>
      </c>
    </row>
    <row r="199" spans="1:12" ht="12.75">
      <c r="A199" s="33" t="str">
        <f t="shared" si="24"/>
        <v>Do</v>
      </c>
      <c r="B199" s="40">
        <f aca="true" t="shared" si="26" ref="B199:B262">Folgetag(B198,$B$3,Startmonat,TRUE)</f>
        <v>37070</v>
      </c>
      <c r="C199" s="34">
        <f t="shared" si="25"/>
        <v>0.3333333333333333</v>
      </c>
      <c r="D199" s="35"/>
      <c r="E199" s="35"/>
      <c r="F199" s="35"/>
      <c r="G199" s="36"/>
      <c r="H199" s="37">
        <f aca="true" t="shared" si="27" ref="H199:H262">IF(AND(C199&gt;0,E199&gt;D199),ztext(E199-D199),"")</f>
      </c>
      <c r="I199" s="37">
        <f aca="true" t="shared" si="28" ref="I199:I262">Arbeitszeit(D199,E199,C199,F199,Mindestpausen,G199,BemerkungsListe)</f>
      </c>
      <c r="J199" s="38">
        <f aca="true" t="shared" si="29" ref="J199:J262">IF(I199&lt;&gt;"",ztext(I199-C199,TRUE),"")</f>
      </c>
      <c r="K199" s="38">
        <f t="shared" si="23"/>
      </c>
      <c r="L199" s="39">
        <f aca="true" t="shared" si="30" ref="L199:L262">IF(AND(K199&lt;&gt;"",L198&lt;&gt;""),ztext(zwert(K199)+zwert(Vortrag),TRUE),"")</f>
      </c>
    </row>
    <row r="200" spans="1:12" ht="12.75">
      <c r="A200" s="33" t="str">
        <f t="shared" si="24"/>
        <v>Fr</v>
      </c>
      <c r="B200" s="40">
        <f t="shared" si="26"/>
        <v>37071</v>
      </c>
      <c r="C200" s="34">
        <f t="shared" si="25"/>
        <v>0.2708333333333333</v>
      </c>
      <c r="D200" s="35"/>
      <c r="E200" s="35"/>
      <c r="F200" s="35"/>
      <c r="G200" s="36"/>
      <c r="H200" s="37">
        <f t="shared" si="27"/>
      </c>
      <c r="I200" s="37">
        <f t="shared" si="28"/>
      </c>
      <c r="J200" s="38">
        <f t="shared" si="29"/>
      </c>
      <c r="K200" s="38">
        <f aca="true" t="shared" si="31" ref="K200:K263">IF(J200&lt;&gt;"",ztext(zwert(K199)+zwert(J200),TRUE),"")</f>
      </c>
      <c r="L200" s="39">
        <f t="shared" si="30"/>
      </c>
    </row>
    <row r="201" spans="1:12" ht="12.75">
      <c r="A201" s="33" t="str">
        <f t="shared" si="24"/>
        <v>Mo</v>
      </c>
      <c r="B201" s="40">
        <f t="shared" si="26"/>
        <v>37074</v>
      </c>
      <c r="C201" s="34">
        <f t="shared" si="25"/>
        <v>0.3333333333333333</v>
      </c>
      <c r="D201" s="35"/>
      <c r="E201" s="35"/>
      <c r="F201" s="35"/>
      <c r="G201" s="36"/>
      <c r="H201" s="37">
        <f t="shared" si="27"/>
      </c>
      <c r="I201" s="37">
        <f t="shared" si="28"/>
      </c>
      <c r="J201" s="38">
        <f t="shared" si="29"/>
      </c>
      <c r="K201" s="38">
        <f t="shared" si="31"/>
      </c>
      <c r="L201" s="39">
        <f t="shared" si="30"/>
      </c>
    </row>
    <row r="202" spans="1:12" ht="12.75">
      <c r="A202" s="33" t="str">
        <f t="shared" si="24"/>
        <v>Di</v>
      </c>
      <c r="B202" s="40">
        <f t="shared" si="26"/>
        <v>37075</v>
      </c>
      <c r="C202" s="34">
        <f t="shared" si="25"/>
        <v>0.3333333333333333</v>
      </c>
      <c r="D202" s="35"/>
      <c r="E202" s="35"/>
      <c r="F202" s="35"/>
      <c r="G202" s="36"/>
      <c r="H202" s="37">
        <f t="shared" si="27"/>
      </c>
      <c r="I202" s="37">
        <f t="shared" si="28"/>
      </c>
      <c r="J202" s="38">
        <f t="shared" si="29"/>
      </c>
      <c r="K202" s="38">
        <f t="shared" si="31"/>
      </c>
      <c r="L202" s="39">
        <f t="shared" si="30"/>
      </c>
    </row>
    <row r="203" spans="1:12" ht="12.75">
      <c r="A203" s="33" t="str">
        <f t="shared" si="24"/>
        <v>Mi</v>
      </c>
      <c r="B203" s="40">
        <f t="shared" si="26"/>
        <v>37076</v>
      </c>
      <c r="C203" s="34">
        <f t="shared" si="25"/>
        <v>0.3333333333333333</v>
      </c>
      <c r="D203" s="35"/>
      <c r="E203" s="35"/>
      <c r="F203" s="35"/>
      <c r="G203" s="36"/>
      <c r="H203" s="37">
        <f t="shared" si="27"/>
      </c>
      <c r="I203" s="37">
        <f t="shared" si="28"/>
      </c>
      <c r="J203" s="38">
        <f t="shared" si="29"/>
      </c>
      <c r="K203" s="38">
        <f t="shared" si="31"/>
      </c>
      <c r="L203" s="39">
        <f t="shared" si="30"/>
      </c>
    </row>
    <row r="204" spans="1:12" ht="12.75">
      <c r="A204" s="33" t="str">
        <f t="shared" si="24"/>
        <v>Do</v>
      </c>
      <c r="B204" s="40">
        <f t="shared" si="26"/>
        <v>37077</v>
      </c>
      <c r="C204" s="34">
        <f t="shared" si="25"/>
        <v>0.3333333333333333</v>
      </c>
      <c r="D204" s="35"/>
      <c r="E204" s="35"/>
      <c r="F204" s="35"/>
      <c r="G204" s="36"/>
      <c r="H204" s="37">
        <f t="shared" si="27"/>
      </c>
      <c r="I204" s="37">
        <f t="shared" si="28"/>
      </c>
      <c r="J204" s="38">
        <f t="shared" si="29"/>
      </c>
      <c r="K204" s="38">
        <f t="shared" si="31"/>
      </c>
      <c r="L204" s="39">
        <f t="shared" si="30"/>
      </c>
    </row>
    <row r="205" spans="1:12" ht="12.75">
      <c r="A205" s="33" t="str">
        <f t="shared" si="24"/>
        <v>Fr</v>
      </c>
      <c r="B205" s="40">
        <f t="shared" si="26"/>
        <v>37078</v>
      </c>
      <c r="C205" s="34">
        <f t="shared" si="25"/>
        <v>0.2708333333333333</v>
      </c>
      <c r="D205" s="35"/>
      <c r="E205" s="35"/>
      <c r="F205" s="35"/>
      <c r="G205" s="36"/>
      <c r="H205" s="37">
        <f t="shared" si="27"/>
      </c>
      <c r="I205" s="37">
        <f t="shared" si="28"/>
      </c>
      <c r="J205" s="38">
        <f t="shared" si="29"/>
      </c>
      <c r="K205" s="38">
        <f t="shared" si="31"/>
      </c>
      <c r="L205" s="39">
        <f t="shared" si="30"/>
      </c>
    </row>
    <row r="206" spans="1:12" ht="12.75">
      <c r="A206" s="33" t="str">
        <f t="shared" si="24"/>
        <v>Mo</v>
      </c>
      <c r="B206" s="40">
        <f t="shared" si="26"/>
        <v>37081</v>
      </c>
      <c r="C206" s="34">
        <f t="shared" si="25"/>
        <v>0.3333333333333333</v>
      </c>
      <c r="D206" s="35"/>
      <c r="E206" s="35"/>
      <c r="F206" s="35"/>
      <c r="G206" s="36"/>
      <c r="H206" s="37">
        <f t="shared" si="27"/>
      </c>
      <c r="I206" s="37">
        <f t="shared" si="28"/>
      </c>
      <c r="J206" s="38">
        <f t="shared" si="29"/>
      </c>
      <c r="K206" s="38">
        <f t="shared" si="31"/>
      </c>
      <c r="L206" s="39">
        <f t="shared" si="30"/>
      </c>
    </row>
    <row r="207" spans="1:12" ht="12.75">
      <c r="A207" s="33" t="str">
        <f t="shared" si="24"/>
        <v>Di</v>
      </c>
      <c r="B207" s="40">
        <f t="shared" si="26"/>
        <v>37082</v>
      </c>
      <c r="C207" s="34">
        <f t="shared" si="25"/>
        <v>0.3333333333333333</v>
      </c>
      <c r="D207" s="35"/>
      <c r="E207" s="35"/>
      <c r="F207" s="35"/>
      <c r="G207" s="36"/>
      <c r="H207" s="37">
        <f t="shared" si="27"/>
      </c>
      <c r="I207" s="37">
        <f t="shared" si="28"/>
      </c>
      <c r="J207" s="38">
        <f t="shared" si="29"/>
      </c>
      <c r="K207" s="38">
        <f t="shared" si="31"/>
      </c>
      <c r="L207" s="39">
        <f t="shared" si="30"/>
      </c>
    </row>
    <row r="208" spans="1:12" ht="12.75">
      <c r="A208" s="33" t="str">
        <f t="shared" si="24"/>
        <v>Mi</v>
      </c>
      <c r="B208" s="40">
        <f t="shared" si="26"/>
        <v>37083</v>
      </c>
      <c r="C208" s="34">
        <f t="shared" si="25"/>
        <v>0.3333333333333333</v>
      </c>
      <c r="D208" s="35"/>
      <c r="E208" s="35"/>
      <c r="F208" s="35"/>
      <c r="G208" s="36"/>
      <c r="H208" s="37">
        <f t="shared" si="27"/>
      </c>
      <c r="I208" s="37">
        <f t="shared" si="28"/>
      </c>
      <c r="J208" s="38">
        <f t="shared" si="29"/>
      </c>
      <c r="K208" s="38">
        <f t="shared" si="31"/>
      </c>
      <c r="L208" s="39">
        <f t="shared" si="30"/>
      </c>
    </row>
    <row r="209" spans="1:12" ht="12.75">
      <c r="A209" s="33" t="str">
        <f t="shared" si="24"/>
        <v>Do</v>
      </c>
      <c r="B209" s="40">
        <f t="shared" si="26"/>
        <v>37084</v>
      </c>
      <c r="C209" s="34">
        <f t="shared" si="25"/>
        <v>0.3333333333333333</v>
      </c>
      <c r="D209" s="35"/>
      <c r="E209" s="35"/>
      <c r="F209" s="35"/>
      <c r="G209" s="36"/>
      <c r="H209" s="37">
        <f t="shared" si="27"/>
      </c>
      <c r="I209" s="37">
        <f t="shared" si="28"/>
      </c>
      <c r="J209" s="38">
        <f t="shared" si="29"/>
      </c>
      <c r="K209" s="38">
        <f t="shared" si="31"/>
      </c>
      <c r="L209" s="39">
        <f t="shared" si="30"/>
      </c>
    </row>
    <row r="210" spans="1:12" ht="12.75">
      <c r="A210" s="33" t="str">
        <f t="shared" si="24"/>
        <v>Fr</v>
      </c>
      <c r="B210" s="40">
        <f t="shared" si="26"/>
        <v>37085</v>
      </c>
      <c r="C210" s="34">
        <f t="shared" si="25"/>
        <v>0.2708333333333333</v>
      </c>
      <c r="D210" s="35"/>
      <c r="E210" s="35"/>
      <c r="F210" s="35"/>
      <c r="G210" s="36"/>
      <c r="H210" s="37">
        <f t="shared" si="27"/>
      </c>
      <c r="I210" s="37">
        <f t="shared" si="28"/>
      </c>
      <c r="J210" s="38">
        <f t="shared" si="29"/>
      </c>
      <c r="K210" s="38">
        <f t="shared" si="31"/>
      </c>
      <c r="L210" s="39">
        <f t="shared" si="30"/>
      </c>
    </row>
    <row r="211" spans="1:12" ht="12.75">
      <c r="A211" s="33" t="str">
        <f t="shared" si="24"/>
        <v>Mo</v>
      </c>
      <c r="B211" s="40">
        <f t="shared" si="26"/>
        <v>37088</v>
      </c>
      <c r="C211" s="34">
        <f t="shared" si="25"/>
        <v>0.3333333333333333</v>
      </c>
      <c r="D211" s="35"/>
      <c r="E211" s="35"/>
      <c r="F211" s="35"/>
      <c r="G211" s="36"/>
      <c r="H211" s="37">
        <f t="shared" si="27"/>
      </c>
      <c r="I211" s="37">
        <f t="shared" si="28"/>
      </c>
      <c r="J211" s="38">
        <f t="shared" si="29"/>
      </c>
      <c r="K211" s="38">
        <f t="shared" si="31"/>
      </c>
      <c r="L211" s="39">
        <f t="shared" si="30"/>
      </c>
    </row>
    <row r="212" spans="1:12" ht="12.75">
      <c r="A212" s="33" t="str">
        <f t="shared" si="24"/>
        <v>Di</v>
      </c>
      <c r="B212" s="40">
        <f t="shared" si="26"/>
        <v>37089</v>
      </c>
      <c r="C212" s="34">
        <f t="shared" si="25"/>
        <v>0.3333333333333333</v>
      </c>
      <c r="D212" s="35"/>
      <c r="E212" s="35"/>
      <c r="F212" s="35"/>
      <c r="G212" s="36"/>
      <c r="H212" s="37">
        <f t="shared" si="27"/>
      </c>
      <c r="I212" s="37">
        <f t="shared" si="28"/>
      </c>
      <c r="J212" s="38">
        <f t="shared" si="29"/>
      </c>
      <c r="K212" s="38">
        <f t="shared" si="31"/>
      </c>
      <c r="L212" s="39">
        <f t="shared" si="30"/>
      </c>
    </row>
    <row r="213" spans="1:12" ht="12.75">
      <c r="A213" s="33" t="str">
        <f t="shared" si="24"/>
        <v>Mi</v>
      </c>
      <c r="B213" s="40">
        <f t="shared" si="26"/>
        <v>37090</v>
      </c>
      <c r="C213" s="34">
        <f t="shared" si="25"/>
        <v>0.3333333333333333</v>
      </c>
      <c r="D213" s="35"/>
      <c r="E213" s="35"/>
      <c r="F213" s="35"/>
      <c r="G213" s="36"/>
      <c r="H213" s="37">
        <f t="shared" si="27"/>
      </c>
      <c r="I213" s="37">
        <f t="shared" si="28"/>
      </c>
      <c r="J213" s="38">
        <f t="shared" si="29"/>
      </c>
      <c r="K213" s="38">
        <f t="shared" si="31"/>
      </c>
      <c r="L213" s="39">
        <f t="shared" si="30"/>
      </c>
    </row>
    <row r="214" spans="1:12" ht="12.75">
      <c r="A214" s="33" t="str">
        <f t="shared" si="24"/>
        <v>Do</v>
      </c>
      <c r="B214" s="40">
        <f t="shared" si="26"/>
        <v>37091</v>
      </c>
      <c r="C214" s="34">
        <f t="shared" si="25"/>
        <v>0.3333333333333333</v>
      </c>
      <c r="D214" s="35"/>
      <c r="E214" s="35"/>
      <c r="F214" s="35"/>
      <c r="G214" s="36"/>
      <c r="H214" s="37">
        <f t="shared" si="27"/>
      </c>
      <c r="I214" s="37">
        <f t="shared" si="28"/>
      </c>
      <c r="J214" s="38">
        <f t="shared" si="29"/>
      </c>
      <c r="K214" s="38">
        <f t="shared" si="31"/>
      </c>
      <c r="L214" s="39">
        <f t="shared" si="30"/>
      </c>
    </row>
    <row r="215" spans="1:12" ht="12.75">
      <c r="A215" s="33" t="str">
        <f t="shared" si="24"/>
        <v>Fr</v>
      </c>
      <c r="B215" s="40">
        <f t="shared" si="26"/>
        <v>37092</v>
      </c>
      <c r="C215" s="34">
        <f t="shared" si="25"/>
        <v>0.2708333333333333</v>
      </c>
      <c r="D215" s="35"/>
      <c r="E215" s="35"/>
      <c r="F215" s="35"/>
      <c r="G215" s="36"/>
      <c r="H215" s="37">
        <f t="shared" si="27"/>
      </c>
      <c r="I215" s="37">
        <f t="shared" si="28"/>
      </c>
      <c r="J215" s="38">
        <f t="shared" si="29"/>
      </c>
      <c r="K215" s="38">
        <f t="shared" si="31"/>
      </c>
      <c r="L215" s="39">
        <f t="shared" si="30"/>
      </c>
    </row>
    <row r="216" spans="1:12" ht="12.75">
      <c r="A216" s="33" t="str">
        <f t="shared" si="24"/>
        <v>Mo</v>
      </c>
      <c r="B216" s="40">
        <f t="shared" si="26"/>
        <v>37095</v>
      </c>
      <c r="C216" s="34">
        <f t="shared" si="25"/>
        <v>0.3333333333333333</v>
      </c>
      <c r="D216" s="35"/>
      <c r="E216" s="35"/>
      <c r="F216" s="35"/>
      <c r="G216" s="36"/>
      <c r="H216" s="37">
        <f t="shared" si="27"/>
      </c>
      <c r="I216" s="37">
        <f t="shared" si="28"/>
      </c>
      <c r="J216" s="38">
        <f t="shared" si="29"/>
      </c>
      <c r="K216" s="38">
        <f t="shared" si="31"/>
      </c>
      <c r="L216" s="39">
        <f t="shared" si="30"/>
      </c>
    </row>
    <row r="217" spans="1:12" ht="12.75">
      <c r="A217" s="33" t="str">
        <f t="shared" si="24"/>
        <v>Di</v>
      </c>
      <c r="B217" s="40">
        <f t="shared" si="26"/>
        <v>37096</v>
      </c>
      <c r="C217" s="34">
        <f t="shared" si="25"/>
        <v>0.3333333333333333</v>
      </c>
      <c r="D217" s="35"/>
      <c r="E217" s="35"/>
      <c r="F217" s="35"/>
      <c r="G217" s="36"/>
      <c r="H217" s="37">
        <f t="shared" si="27"/>
      </c>
      <c r="I217" s="37">
        <f t="shared" si="28"/>
      </c>
      <c r="J217" s="38">
        <f t="shared" si="29"/>
      </c>
      <c r="K217" s="38">
        <f t="shared" si="31"/>
      </c>
      <c r="L217" s="39">
        <f t="shared" si="30"/>
      </c>
    </row>
    <row r="218" spans="1:12" ht="12.75">
      <c r="A218" s="33" t="str">
        <f t="shared" si="24"/>
        <v>Mi</v>
      </c>
      <c r="B218" s="40">
        <f t="shared" si="26"/>
        <v>37097</v>
      </c>
      <c r="C218" s="34">
        <f t="shared" si="25"/>
        <v>0.3333333333333333</v>
      </c>
      <c r="D218" s="35"/>
      <c r="E218" s="35"/>
      <c r="F218" s="35"/>
      <c r="G218" s="36"/>
      <c r="H218" s="37">
        <f t="shared" si="27"/>
      </c>
      <c r="I218" s="37">
        <f t="shared" si="28"/>
      </c>
      <c r="J218" s="38">
        <f t="shared" si="29"/>
      </c>
      <c r="K218" s="38">
        <f t="shared" si="31"/>
      </c>
      <c r="L218" s="39">
        <f t="shared" si="30"/>
      </c>
    </row>
    <row r="219" spans="1:12" ht="12.75">
      <c r="A219" s="33" t="str">
        <f t="shared" si="24"/>
        <v>Do</v>
      </c>
      <c r="B219" s="40">
        <f t="shared" si="26"/>
        <v>37098</v>
      </c>
      <c r="C219" s="34">
        <f t="shared" si="25"/>
        <v>0.3333333333333333</v>
      </c>
      <c r="D219" s="35"/>
      <c r="E219" s="35"/>
      <c r="F219" s="35"/>
      <c r="G219" s="36"/>
      <c r="H219" s="37">
        <f t="shared" si="27"/>
      </c>
      <c r="I219" s="37">
        <f t="shared" si="28"/>
      </c>
      <c r="J219" s="38">
        <f t="shared" si="29"/>
      </c>
      <c r="K219" s="38">
        <f t="shared" si="31"/>
      </c>
      <c r="L219" s="39">
        <f t="shared" si="30"/>
      </c>
    </row>
    <row r="220" spans="1:12" ht="12.75">
      <c r="A220" s="33" t="str">
        <f t="shared" si="24"/>
        <v>Fr</v>
      </c>
      <c r="B220" s="40">
        <f t="shared" si="26"/>
        <v>37099</v>
      </c>
      <c r="C220" s="34">
        <f t="shared" si="25"/>
        <v>0.2708333333333333</v>
      </c>
      <c r="D220" s="35"/>
      <c r="E220" s="35"/>
      <c r="F220" s="35"/>
      <c r="G220" s="36"/>
      <c r="H220" s="37">
        <f t="shared" si="27"/>
      </c>
      <c r="I220" s="37">
        <f t="shared" si="28"/>
      </c>
      <c r="J220" s="38">
        <f t="shared" si="29"/>
      </c>
      <c r="K220" s="38">
        <f t="shared" si="31"/>
      </c>
      <c r="L220" s="39">
        <f t="shared" si="30"/>
      </c>
    </row>
    <row r="221" spans="1:12" ht="12.75">
      <c r="A221" s="33" t="str">
        <f aca="true" t="shared" si="32" ref="A221:A265">WOTAG(B221)</f>
        <v>Mo</v>
      </c>
      <c r="B221" s="40">
        <f t="shared" si="26"/>
        <v>37102</v>
      </c>
      <c r="C221" s="34">
        <f aca="true" t="shared" si="33" ref="C221:C265">IF(A221="","",VLOOKUP(A221,Zeitvorgabe,6,FALSE))</f>
        <v>0.3333333333333333</v>
      </c>
      <c r="D221" s="35"/>
      <c r="E221" s="35"/>
      <c r="F221" s="35"/>
      <c r="G221" s="36"/>
      <c r="H221" s="37">
        <f t="shared" si="27"/>
      </c>
      <c r="I221" s="37">
        <f t="shared" si="28"/>
      </c>
      <c r="J221" s="38">
        <f t="shared" si="29"/>
      </c>
      <c r="K221" s="38">
        <f t="shared" si="31"/>
      </c>
      <c r="L221" s="39">
        <f t="shared" si="30"/>
      </c>
    </row>
    <row r="222" spans="1:12" ht="12.75">
      <c r="A222" s="33" t="str">
        <f t="shared" si="32"/>
        <v>Di</v>
      </c>
      <c r="B222" s="40">
        <f t="shared" si="26"/>
        <v>37103</v>
      </c>
      <c r="C222" s="34">
        <f t="shared" si="33"/>
        <v>0.3333333333333333</v>
      </c>
      <c r="D222" s="35"/>
      <c r="E222" s="35"/>
      <c r="F222" s="35"/>
      <c r="G222" s="36"/>
      <c r="H222" s="37">
        <f t="shared" si="27"/>
      </c>
      <c r="I222" s="37">
        <f t="shared" si="28"/>
      </c>
      <c r="J222" s="38">
        <f t="shared" si="29"/>
      </c>
      <c r="K222" s="38">
        <f t="shared" si="31"/>
      </c>
      <c r="L222" s="39">
        <f t="shared" si="30"/>
      </c>
    </row>
    <row r="223" spans="1:12" ht="12.75">
      <c r="A223" s="33" t="str">
        <f t="shared" si="32"/>
        <v>Mi</v>
      </c>
      <c r="B223" s="40">
        <f t="shared" si="26"/>
        <v>37104</v>
      </c>
      <c r="C223" s="34">
        <f t="shared" si="33"/>
        <v>0.3333333333333333</v>
      </c>
      <c r="D223" s="35"/>
      <c r="E223" s="35"/>
      <c r="F223" s="35"/>
      <c r="G223" s="36"/>
      <c r="H223" s="37">
        <f t="shared" si="27"/>
      </c>
      <c r="I223" s="37">
        <f t="shared" si="28"/>
      </c>
      <c r="J223" s="38">
        <f t="shared" si="29"/>
      </c>
      <c r="K223" s="38">
        <f t="shared" si="31"/>
      </c>
      <c r="L223" s="39">
        <f t="shared" si="30"/>
      </c>
    </row>
    <row r="224" spans="1:12" ht="12.75">
      <c r="A224" s="33" t="str">
        <f t="shared" si="32"/>
        <v>Do</v>
      </c>
      <c r="B224" s="40">
        <f t="shared" si="26"/>
        <v>37105</v>
      </c>
      <c r="C224" s="34">
        <f t="shared" si="33"/>
        <v>0.3333333333333333</v>
      </c>
      <c r="D224" s="35"/>
      <c r="E224" s="35"/>
      <c r="F224" s="35"/>
      <c r="G224" s="36"/>
      <c r="H224" s="37">
        <f t="shared" si="27"/>
      </c>
      <c r="I224" s="37">
        <f t="shared" si="28"/>
      </c>
      <c r="J224" s="38">
        <f t="shared" si="29"/>
      </c>
      <c r="K224" s="38">
        <f t="shared" si="31"/>
      </c>
      <c r="L224" s="39">
        <f t="shared" si="30"/>
      </c>
    </row>
    <row r="225" spans="1:12" ht="12.75">
      <c r="A225" s="33" t="str">
        <f t="shared" si="32"/>
        <v>Fr</v>
      </c>
      <c r="B225" s="40">
        <f t="shared" si="26"/>
        <v>37106</v>
      </c>
      <c r="C225" s="34">
        <f t="shared" si="33"/>
        <v>0.2708333333333333</v>
      </c>
      <c r="D225" s="35"/>
      <c r="E225" s="35"/>
      <c r="F225" s="35"/>
      <c r="G225" s="36"/>
      <c r="H225" s="37">
        <f t="shared" si="27"/>
      </c>
      <c r="I225" s="37">
        <f t="shared" si="28"/>
      </c>
      <c r="J225" s="38">
        <f t="shared" si="29"/>
      </c>
      <c r="K225" s="38">
        <f t="shared" si="31"/>
      </c>
      <c r="L225" s="39">
        <f t="shared" si="30"/>
      </c>
    </row>
    <row r="226" spans="1:12" ht="12.75">
      <c r="A226" s="33" t="str">
        <f t="shared" si="32"/>
        <v>Mo</v>
      </c>
      <c r="B226" s="40">
        <f t="shared" si="26"/>
        <v>37109</v>
      </c>
      <c r="C226" s="34">
        <f t="shared" si="33"/>
        <v>0.3333333333333333</v>
      </c>
      <c r="D226" s="35"/>
      <c r="E226" s="35"/>
      <c r="F226" s="35"/>
      <c r="G226" s="36"/>
      <c r="H226" s="37">
        <f t="shared" si="27"/>
      </c>
      <c r="I226" s="37">
        <f t="shared" si="28"/>
      </c>
      <c r="J226" s="38">
        <f t="shared" si="29"/>
      </c>
      <c r="K226" s="38">
        <f t="shared" si="31"/>
      </c>
      <c r="L226" s="39">
        <f t="shared" si="30"/>
      </c>
    </row>
    <row r="227" spans="1:12" ht="12.75">
      <c r="A227" s="33" t="str">
        <f t="shared" si="32"/>
        <v>Di</v>
      </c>
      <c r="B227" s="40">
        <f t="shared" si="26"/>
        <v>37110</v>
      </c>
      <c r="C227" s="34">
        <f t="shared" si="33"/>
        <v>0.3333333333333333</v>
      </c>
      <c r="D227" s="35"/>
      <c r="E227" s="35"/>
      <c r="F227" s="35"/>
      <c r="G227" s="36"/>
      <c r="H227" s="37">
        <f t="shared" si="27"/>
      </c>
      <c r="I227" s="37">
        <f t="shared" si="28"/>
      </c>
      <c r="J227" s="38">
        <f t="shared" si="29"/>
      </c>
      <c r="K227" s="38">
        <f t="shared" si="31"/>
      </c>
      <c r="L227" s="39">
        <f t="shared" si="30"/>
      </c>
    </row>
    <row r="228" spans="1:12" ht="12.75">
      <c r="A228" s="33" t="str">
        <f t="shared" si="32"/>
        <v>Mi</v>
      </c>
      <c r="B228" s="40">
        <f t="shared" si="26"/>
        <v>37111</v>
      </c>
      <c r="C228" s="34">
        <f t="shared" si="33"/>
        <v>0.3333333333333333</v>
      </c>
      <c r="D228" s="35"/>
      <c r="E228" s="35"/>
      <c r="F228" s="35"/>
      <c r="G228" s="36"/>
      <c r="H228" s="37">
        <f t="shared" si="27"/>
      </c>
      <c r="I228" s="37">
        <f t="shared" si="28"/>
      </c>
      <c r="J228" s="38">
        <f t="shared" si="29"/>
      </c>
      <c r="K228" s="38">
        <f t="shared" si="31"/>
      </c>
      <c r="L228" s="39">
        <f t="shared" si="30"/>
      </c>
    </row>
    <row r="229" spans="1:12" ht="12.75">
      <c r="A229" s="33" t="str">
        <f t="shared" si="32"/>
        <v>Do</v>
      </c>
      <c r="B229" s="40">
        <f t="shared" si="26"/>
        <v>37112</v>
      </c>
      <c r="C229" s="34">
        <f t="shared" si="33"/>
        <v>0.3333333333333333</v>
      </c>
      <c r="D229" s="35"/>
      <c r="E229" s="35"/>
      <c r="F229" s="35"/>
      <c r="G229" s="36"/>
      <c r="H229" s="37">
        <f t="shared" si="27"/>
      </c>
      <c r="I229" s="37">
        <f t="shared" si="28"/>
      </c>
      <c r="J229" s="38">
        <f t="shared" si="29"/>
      </c>
      <c r="K229" s="38">
        <f t="shared" si="31"/>
      </c>
      <c r="L229" s="39">
        <f t="shared" si="30"/>
      </c>
    </row>
    <row r="230" spans="1:12" ht="12.75">
      <c r="A230" s="33" t="str">
        <f t="shared" si="32"/>
        <v>Fr</v>
      </c>
      <c r="B230" s="40">
        <f t="shared" si="26"/>
        <v>37113</v>
      </c>
      <c r="C230" s="34">
        <f t="shared" si="33"/>
        <v>0.2708333333333333</v>
      </c>
      <c r="D230" s="35"/>
      <c r="E230" s="35"/>
      <c r="F230" s="35"/>
      <c r="G230" s="36"/>
      <c r="H230" s="37">
        <f t="shared" si="27"/>
      </c>
      <c r="I230" s="37">
        <f t="shared" si="28"/>
      </c>
      <c r="J230" s="38">
        <f t="shared" si="29"/>
      </c>
      <c r="K230" s="38">
        <f t="shared" si="31"/>
      </c>
      <c r="L230" s="39">
        <f t="shared" si="30"/>
      </c>
    </row>
    <row r="231" spans="1:12" ht="12.75">
      <c r="A231" s="33" t="str">
        <f t="shared" si="32"/>
        <v>Mo</v>
      </c>
      <c r="B231" s="40">
        <f t="shared" si="26"/>
        <v>37116</v>
      </c>
      <c r="C231" s="34">
        <f t="shared" si="33"/>
        <v>0.3333333333333333</v>
      </c>
      <c r="D231" s="35"/>
      <c r="E231" s="35"/>
      <c r="F231" s="35"/>
      <c r="G231" s="36"/>
      <c r="H231" s="37">
        <f t="shared" si="27"/>
      </c>
      <c r="I231" s="37">
        <f t="shared" si="28"/>
      </c>
      <c r="J231" s="38">
        <f t="shared" si="29"/>
      </c>
      <c r="K231" s="38">
        <f t="shared" si="31"/>
      </c>
      <c r="L231" s="39">
        <f t="shared" si="30"/>
      </c>
    </row>
    <row r="232" spans="1:12" ht="12.75">
      <c r="A232" s="33" t="str">
        <f t="shared" si="32"/>
        <v>Di</v>
      </c>
      <c r="B232" s="40">
        <f t="shared" si="26"/>
        <v>37117</v>
      </c>
      <c r="C232" s="34">
        <f t="shared" si="33"/>
        <v>0.3333333333333333</v>
      </c>
      <c r="D232" s="35"/>
      <c r="E232" s="35"/>
      <c r="F232" s="35"/>
      <c r="G232" s="36"/>
      <c r="H232" s="37">
        <f t="shared" si="27"/>
      </c>
      <c r="I232" s="37">
        <f t="shared" si="28"/>
      </c>
      <c r="J232" s="38">
        <f t="shared" si="29"/>
      </c>
      <c r="K232" s="38">
        <f t="shared" si="31"/>
      </c>
      <c r="L232" s="39">
        <f t="shared" si="30"/>
      </c>
    </row>
    <row r="233" spans="1:12" ht="12.75">
      <c r="A233" s="33" t="str">
        <f t="shared" si="32"/>
        <v>Mi</v>
      </c>
      <c r="B233" s="40">
        <f t="shared" si="26"/>
        <v>37118</v>
      </c>
      <c r="C233" s="34">
        <f t="shared" si="33"/>
        <v>0.3333333333333333</v>
      </c>
      <c r="D233" s="35"/>
      <c r="E233" s="35"/>
      <c r="F233" s="35"/>
      <c r="G233" s="36"/>
      <c r="H233" s="37">
        <f t="shared" si="27"/>
      </c>
      <c r="I233" s="37">
        <f t="shared" si="28"/>
      </c>
      <c r="J233" s="38">
        <f t="shared" si="29"/>
      </c>
      <c r="K233" s="38">
        <f t="shared" si="31"/>
      </c>
      <c r="L233" s="39">
        <f t="shared" si="30"/>
      </c>
    </row>
    <row r="234" spans="1:12" ht="12.75">
      <c r="A234" s="33" t="str">
        <f t="shared" si="32"/>
        <v>Do</v>
      </c>
      <c r="B234" s="40">
        <f t="shared" si="26"/>
        <v>37119</v>
      </c>
      <c r="C234" s="34">
        <f t="shared" si="33"/>
        <v>0.3333333333333333</v>
      </c>
      <c r="D234" s="35"/>
      <c r="E234" s="35"/>
      <c r="F234" s="35"/>
      <c r="G234" s="36"/>
      <c r="H234" s="37">
        <f t="shared" si="27"/>
      </c>
      <c r="I234" s="37">
        <f t="shared" si="28"/>
      </c>
      <c r="J234" s="38">
        <f t="shared" si="29"/>
      </c>
      <c r="K234" s="38">
        <f t="shared" si="31"/>
      </c>
      <c r="L234" s="39">
        <f t="shared" si="30"/>
      </c>
    </row>
    <row r="235" spans="1:12" ht="12.75">
      <c r="A235" s="33" t="str">
        <f t="shared" si="32"/>
        <v>Fr</v>
      </c>
      <c r="B235" s="40">
        <f t="shared" si="26"/>
        <v>37120</v>
      </c>
      <c r="C235" s="34">
        <f t="shared" si="33"/>
        <v>0.2708333333333333</v>
      </c>
      <c r="D235" s="35"/>
      <c r="E235" s="35"/>
      <c r="F235" s="35"/>
      <c r="G235" s="36"/>
      <c r="H235" s="37">
        <f t="shared" si="27"/>
      </c>
      <c r="I235" s="37">
        <f t="shared" si="28"/>
      </c>
      <c r="J235" s="38">
        <f t="shared" si="29"/>
      </c>
      <c r="K235" s="38">
        <f t="shared" si="31"/>
      </c>
      <c r="L235" s="39">
        <f t="shared" si="30"/>
      </c>
    </row>
    <row r="236" spans="1:12" ht="12.75">
      <c r="A236" s="33" t="str">
        <f t="shared" si="32"/>
        <v>Mo</v>
      </c>
      <c r="B236" s="40">
        <f t="shared" si="26"/>
        <v>37123</v>
      </c>
      <c r="C236" s="34">
        <f t="shared" si="33"/>
        <v>0.3333333333333333</v>
      </c>
      <c r="D236" s="35"/>
      <c r="E236" s="35"/>
      <c r="F236" s="35"/>
      <c r="G236" s="36"/>
      <c r="H236" s="37">
        <f t="shared" si="27"/>
      </c>
      <c r="I236" s="37">
        <f t="shared" si="28"/>
      </c>
      <c r="J236" s="38">
        <f t="shared" si="29"/>
      </c>
      <c r="K236" s="38">
        <f t="shared" si="31"/>
      </c>
      <c r="L236" s="39">
        <f t="shared" si="30"/>
      </c>
    </row>
    <row r="237" spans="1:12" ht="12.75">
      <c r="A237" s="33" t="str">
        <f t="shared" si="32"/>
        <v>Di</v>
      </c>
      <c r="B237" s="40">
        <f t="shared" si="26"/>
        <v>37124</v>
      </c>
      <c r="C237" s="34">
        <f t="shared" si="33"/>
        <v>0.3333333333333333</v>
      </c>
      <c r="D237" s="35"/>
      <c r="E237" s="35"/>
      <c r="F237" s="35"/>
      <c r="G237" s="36"/>
      <c r="H237" s="37">
        <f t="shared" si="27"/>
      </c>
      <c r="I237" s="37">
        <f t="shared" si="28"/>
      </c>
      <c r="J237" s="38">
        <f t="shared" si="29"/>
      </c>
      <c r="K237" s="38">
        <f t="shared" si="31"/>
      </c>
      <c r="L237" s="39">
        <f t="shared" si="30"/>
      </c>
    </row>
    <row r="238" spans="1:12" ht="12.75">
      <c r="A238" s="33" t="str">
        <f t="shared" si="32"/>
        <v>Mi</v>
      </c>
      <c r="B238" s="40">
        <f t="shared" si="26"/>
        <v>37125</v>
      </c>
      <c r="C238" s="34">
        <f t="shared" si="33"/>
        <v>0.3333333333333333</v>
      </c>
      <c r="D238" s="35"/>
      <c r="E238" s="35"/>
      <c r="F238" s="35"/>
      <c r="G238" s="36"/>
      <c r="H238" s="37">
        <f t="shared" si="27"/>
      </c>
      <c r="I238" s="37">
        <f t="shared" si="28"/>
      </c>
      <c r="J238" s="38">
        <f t="shared" si="29"/>
      </c>
      <c r="K238" s="38">
        <f t="shared" si="31"/>
      </c>
      <c r="L238" s="39">
        <f t="shared" si="30"/>
      </c>
    </row>
    <row r="239" spans="1:12" ht="12.75">
      <c r="A239" s="33" t="str">
        <f t="shared" si="32"/>
        <v>Do</v>
      </c>
      <c r="B239" s="40">
        <f t="shared" si="26"/>
        <v>37126</v>
      </c>
      <c r="C239" s="34">
        <f t="shared" si="33"/>
        <v>0.3333333333333333</v>
      </c>
      <c r="D239" s="35"/>
      <c r="E239" s="35"/>
      <c r="F239" s="35"/>
      <c r="G239" s="36"/>
      <c r="H239" s="37">
        <f t="shared" si="27"/>
      </c>
      <c r="I239" s="37">
        <f t="shared" si="28"/>
      </c>
      <c r="J239" s="38">
        <f t="shared" si="29"/>
      </c>
      <c r="K239" s="38">
        <f t="shared" si="31"/>
      </c>
      <c r="L239" s="39">
        <f t="shared" si="30"/>
      </c>
    </row>
    <row r="240" spans="1:12" ht="12.75">
      <c r="A240" s="33" t="str">
        <f t="shared" si="32"/>
        <v>Fr</v>
      </c>
      <c r="B240" s="40">
        <f t="shared" si="26"/>
        <v>37127</v>
      </c>
      <c r="C240" s="34">
        <f t="shared" si="33"/>
        <v>0.2708333333333333</v>
      </c>
      <c r="D240" s="35"/>
      <c r="E240" s="35"/>
      <c r="F240" s="35"/>
      <c r="G240" s="36"/>
      <c r="H240" s="37">
        <f t="shared" si="27"/>
      </c>
      <c r="I240" s="37">
        <f t="shared" si="28"/>
      </c>
      <c r="J240" s="38">
        <f t="shared" si="29"/>
      </c>
      <c r="K240" s="38">
        <f t="shared" si="31"/>
      </c>
      <c r="L240" s="39">
        <f t="shared" si="30"/>
      </c>
    </row>
    <row r="241" spans="1:12" ht="12.75">
      <c r="A241" s="33" t="str">
        <f t="shared" si="32"/>
        <v>Mo</v>
      </c>
      <c r="B241" s="40">
        <f t="shared" si="26"/>
        <v>37130</v>
      </c>
      <c r="C241" s="34">
        <f t="shared" si="33"/>
        <v>0.3333333333333333</v>
      </c>
      <c r="D241" s="35"/>
      <c r="E241" s="35"/>
      <c r="F241" s="35"/>
      <c r="G241" s="36"/>
      <c r="H241" s="37">
        <f t="shared" si="27"/>
      </c>
      <c r="I241" s="37">
        <f t="shared" si="28"/>
      </c>
      <c r="J241" s="38">
        <f t="shared" si="29"/>
      </c>
      <c r="K241" s="38">
        <f t="shared" si="31"/>
      </c>
      <c r="L241" s="39">
        <f t="shared" si="30"/>
      </c>
    </row>
    <row r="242" spans="1:12" ht="12.75">
      <c r="A242" s="33" t="str">
        <f t="shared" si="32"/>
        <v>Di</v>
      </c>
      <c r="B242" s="40">
        <f t="shared" si="26"/>
        <v>37131</v>
      </c>
      <c r="C242" s="34">
        <f t="shared" si="33"/>
        <v>0.3333333333333333</v>
      </c>
      <c r="D242" s="35"/>
      <c r="E242" s="35"/>
      <c r="F242" s="35"/>
      <c r="G242" s="36"/>
      <c r="H242" s="37">
        <f t="shared" si="27"/>
      </c>
      <c r="I242" s="37">
        <f t="shared" si="28"/>
      </c>
      <c r="J242" s="38">
        <f t="shared" si="29"/>
      </c>
      <c r="K242" s="38">
        <f t="shared" si="31"/>
      </c>
      <c r="L242" s="39">
        <f t="shared" si="30"/>
      </c>
    </row>
    <row r="243" spans="1:12" ht="12.75">
      <c r="A243" s="33" t="str">
        <f t="shared" si="32"/>
        <v>Mi</v>
      </c>
      <c r="B243" s="40">
        <f t="shared" si="26"/>
        <v>37132</v>
      </c>
      <c r="C243" s="34">
        <f t="shared" si="33"/>
        <v>0.3333333333333333</v>
      </c>
      <c r="D243" s="35"/>
      <c r="E243" s="35"/>
      <c r="F243" s="35"/>
      <c r="G243" s="36"/>
      <c r="H243" s="37">
        <f t="shared" si="27"/>
      </c>
      <c r="I243" s="37">
        <f t="shared" si="28"/>
      </c>
      <c r="J243" s="38">
        <f t="shared" si="29"/>
      </c>
      <c r="K243" s="38">
        <f t="shared" si="31"/>
      </c>
      <c r="L243" s="39">
        <f t="shared" si="30"/>
      </c>
    </row>
    <row r="244" spans="1:12" ht="12.75">
      <c r="A244" s="33" t="str">
        <f t="shared" si="32"/>
        <v>Do</v>
      </c>
      <c r="B244" s="40">
        <f t="shared" si="26"/>
        <v>37133</v>
      </c>
      <c r="C244" s="34">
        <f t="shared" si="33"/>
        <v>0.3333333333333333</v>
      </c>
      <c r="D244" s="35"/>
      <c r="E244" s="35"/>
      <c r="F244" s="35"/>
      <c r="G244" s="36"/>
      <c r="H244" s="37">
        <f t="shared" si="27"/>
      </c>
      <c r="I244" s="37">
        <f t="shared" si="28"/>
      </c>
      <c r="J244" s="38">
        <f t="shared" si="29"/>
      </c>
      <c r="K244" s="38">
        <f t="shared" si="31"/>
      </c>
      <c r="L244" s="39">
        <f t="shared" si="30"/>
      </c>
    </row>
    <row r="245" spans="1:12" ht="12.75">
      <c r="A245" s="33" t="str">
        <f t="shared" si="32"/>
        <v>Fr</v>
      </c>
      <c r="B245" s="40">
        <f t="shared" si="26"/>
        <v>37134</v>
      </c>
      <c r="C245" s="34">
        <f t="shared" si="33"/>
        <v>0.2708333333333333</v>
      </c>
      <c r="D245" s="35"/>
      <c r="E245" s="35"/>
      <c r="F245" s="35"/>
      <c r="G245" s="36"/>
      <c r="H245" s="37">
        <f t="shared" si="27"/>
      </c>
      <c r="I245" s="37">
        <f t="shared" si="28"/>
      </c>
      <c r="J245" s="38">
        <f t="shared" si="29"/>
      </c>
      <c r="K245" s="38">
        <f t="shared" si="31"/>
      </c>
      <c r="L245" s="39">
        <f t="shared" si="30"/>
      </c>
    </row>
    <row r="246" spans="1:12" ht="12.75">
      <c r="A246" s="33" t="str">
        <f t="shared" si="32"/>
        <v>Mo</v>
      </c>
      <c r="B246" s="40">
        <f t="shared" si="26"/>
        <v>37137</v>
      </c>
      <c r="C246" s="34">
        <f t="shared" si="33"/>
        <v>0.3333333333333333</v>
      </c>
      <c r="D246" s="35"/>
      <c r="E246" s="35"/>
      <c r="F246" s="35"/>
      <c r="G246" s="36"/>
      <c r="H246" s="37">
        <f t="shared" si="27"/>
      </c>
      <c r="I246" s="37">
        <f t="shared" si="28"/>
      </c>
      <c r="J246" s="38">
        <f t="shared" si="29"/>
      </c>
      <c r="K246" s="38">
        <f t="shared" si="31"/>
      </c>
      <c r="L246" s="39">
        <f t="shared" si="30"/>
      </c>
    </row>
    <row r="247" spans="1:12" ht="12.75">
      <c r="A247" s="33" t="str">
        <f t="shared" si="32"/>
        <v>Di</v>
      </c>
      <c r="B247" s="40">
        <f t="shared" si="26"/>
        <v>37138</v>
      </c>
      <c r="C247" s="34">
        <f t="shared" si="33"/>
        <v>0.3333333333333333</v>
      </c>
      <c r="D247" s="35"/>
      <c r="E247" s="35"/>
      <c r="F247" s="35"/>
      <c r="G247" s="36"/>
      <c r="H247" s="37">
        <f t="shared" si="27"/>
      </c>
      <c r="I247" s="37">
        <f t="shared" si="28"/>
      </c>
      <c r="J247" s="38">
        <f t="shared" si="29"/>
      </c>
      <c r="K247" s="38">
        <f t="shared" si="31"/>
      </c>
      <c r="L247" s="39">
        <f t="shared" si="30"/>
      </c>
    </row>
    <row r="248" spans="1:12" ht="12.75">
      <c r="A248" s="33" t="str">
        <f t="shared" si="32"/>
        <v>Mi</v>
      </c>
      <c r="B248" s="40">
        <f t="shared" si="26"/>
        <v>37139</v>
      </c>
      <c r="C248" s="34">
        <f t="shared" si="33"/>
        <v>0.3333333333333333</v>
      </c>
      <c r="D248" s="35"/>
      <c r="E248" s="35"/>
      <c r="F248" s="35"/>
      <c r="G248" s="36"/>
      <c r="H248" s="37">
        <f t="shared" si="27"/>
      </c>
      <c r="I248" s="37">
        <f t="shared" si="28"/>
      </c>
      <c r="J248" s="38">
        <f t="shared" si="29"/>
      </c>
      <c r="K248" s="38">
        <f t="shared" si="31"/>
      </c>
      <c r="L248" s="39">
        <f t="shared" si="30"/>
      </c>
    </row>
    <row r="249" spans="1:12" ht="12.75">
      <c r="A249" s="33" t="str">
        <f t="shared" si="32"/>
        <v>Do</v>
      </c>
      <c r="B249" s="40">
        <f t="shared" si="26"/>
        <v>37140</v>
      </c>
      <c r="C249" s="34">
        <f t="shared" si="33"/>
        <v>0.3333333333333333</v>
      </c>
      <c r="D249" s="35"/>
      <c r="E249" s="35"/>
      <c r="F249" s="35"/>
      <c r="G249" s="36"/>
      <c r="H249" s="37">
        <f t="shared" si="27"/>
      </c>
      <c r="I249" s="37">
        <f t="shared" si="28"/>
      </c>
      <c r="J249" s="38">
        <f t="shared" si="29"/>
      </c>
      <c r="K249" s="38">
        <f t="shared" si="31"/>
      </c>
      <c r="L249" s="39">
        <f t="shared" si="30"/>
      </c>
    </row>
    <row r="250" spans="1:12" ht="12.75">
      <c r="A250" s="33" t="str">
        <f t="shared" si="32"/>
        <v>Fr</v>
      </c>
      <c r="B250" s="40">
        <f t="shared" si="26"/>
        <v>37141</v>
      </c>
      <c r="C250" s="34">
        <f t="shared" si="33"/>
        <v>0.2708333333333333</v>
      </c>
      <c r="D250" s="35"/>
      <c r="E250" s="35"/>
      <c r="F250" s="35"/>
      <c r="G250" s="36"/>
      <c r="H250" s="37">
        <f t="shared" si="27"/>
      </c>
      <c r="I250" s="37">
        <f t="shared" si="28"/>
      </c>
      <c r="J250" s="38">
        <f t="shared" si="29"/>
      </c>
      <c r="K250" s="38">
        <f t="shared" si="31"/>
      </c>
      <c r="L250" s="39">
        <f t="shared" si="30"/>
      </c>
    </row>
    <row r="251" spans="1:12" ht="12.75">
      <c r="A251" s="33" t="str">
        <f t="shared" si="32"/>
        <v>Mo</v>
      </c>
      <c r="B251" s="40">
        <f t="shared" si="26"/>
        <v>37144</v>
      </c>
      <c r="C251" s="34">
        <f t="shared" si="33"/>
        <v>0.3333333333333333</v>
      </c>
      <c r="D251" s="35"/>
      <c r="E251" s="35"/>
      <c r="F251" s="35"/>
      <c r="G251" s="36"/>
      <c r="H251" s="37">
        <f t="shared" si="27"/>
      </c>
      <c r="I251" s="37">
        <f t="shared" si="28"/>
      </c>
      <c r="J251" s="38">
        <f t="shared" si="29"/>
      </c>
      <c r="K251" s="38">
        <f t="shared" si="31"/>
      </c>
      <c r="L251" s="39">
        <f t="shared" si="30"/>
      </c>
    </row>
    <row r="252" spans="1:12" ht="12.75">
      <c r="A252" s="33" t="str">
        <f t="shared" si="32"/>
        <v>Di</v>
      </c>
      <c r="B252" s="40">
        <f t="shared" si="26"/>
        <v>37145</v>
      </c>
      <c r="C252" s="34">
        <f t="shared" si="33"/>
        <v>0.3333333333333333</v>
      </c>
      <c r="D252" s="35"/>
      <c r="E252" s="35"/>
      <c r="F252" s="35"/>
      <c r="G252" s="36"/>
      <c r="H252" s="37">
        <f t="shared" si="27"/>
      </c>
      <c r="I252" s="37">
        <f t="shared" si="28"/>
      </c>
      <c r="J252" s="38">
        <f t="shared" si="29"/>
      </c>
      <c r="K252" s="38">
        <f t="shared" si="31"/>
      </c>
      <c r="L252" s="39">
        <f t="shared" si="30"/>
      </c>
    </row>
    <row r="253" spans="1:12" ht="12.75">
      <c r="A253" s="33" t="str">
        <f t="shared" si="32"/>
        <v>Mi</v>
      </c>
      <c r="B253" s="40">
        <f t="shared" si="26"/>
        <v>37146</v>
      </c>
      <c r="C253" s="34">
        <f t="shared" si="33"/>
        <v>0.3333333333333333</v>
      </c>
      <c r="D253" s="35"/>
      <c r="E253" s="35"/>
      <c r="F253" s="35"/>
      <c r="G253" s="36"/>
      <c r="H253" s="37">
        <f t="shared" si="27"/>
      </c>
      <c r="I253" s="37">
        <f t="shared" si="28"/>
      </c>
      <c r="J253" s="38">
        <f t="shared" si="29"/>
      </c>
      <c r="K253" s="38">
        <f t="shared" si="31"/>
      </c>
      <c r="L253" s="39">
        <f t="shared" si="30"/>
      </c>
    </row>
    <row r="254" spans="1:12" ht="12.75">
      <c r="A254" s="33" t="str">
        <f t="shared" si="32"/>
        <v>Do</v>
      </c>
      <c r="B254" s="40">
        <f t="shared" si="26"/>
        <v>37147</v>
      </c>
      <c r="C254" s="34">
        <f t="shared" si="33"/>
        <v>0.3333333333333333</v>
      </c>
      <c r="D254" s="35"/>
      <c r="E254" s="35"/>
      <c r="F254" s="35"/>
      <c r="G254" s="36"/>
      <c r="H254" s="37">
        <f t="shared" si="27"/>
      </c>
      <c r="I254" s="37">
        <f t="shared" si="28"/>
      </c>
      <c r="J254" s="38">
        <f t="shared" si="29"/>
      </c>
      <c r="K254" s="38">
        <f t="shared" si="31"/>
      </c>
      <c r="L254" s="39">
        <f t="shared" si="30"/>
      </c>
    </row>
    <row r="255" spans="1:12" ht="12.75">
      <c r="A255" s="33" t="str">
        <f t="shared" si="32"/>
        <v>Fr</v>
      </c>
      <c r="B255" s="40">
        <f t="shared" si="26"/>
        <v>37148</v>
      </c>
      <c r="C255" s="34">
        <f t="shared" si="33"/>
        <v>0.2708333333333333</v>
      </c>
      <c r="D255" s="35"/>
      <c r="E255" s="35"/>
      <c r="F255" s="35"/>
      <c r="G255" s="36"/>
      <c r="H255" s="37">
        <f t="shared" si="27"/>
      </c>
      <c r="I255" s="37">
        <f t="shared" si="28"/>
      </c>
      <c r="J255" s="38">
        <f t="shared" si="29"/>
      </c>
      <c r="K255" s="38">
        <f t="shared" si="31"/>
      </c>
      <c r="L255" s="39">
        <f t="shared" si="30"/>
      </c>
    </row>
    <row r="256" spans="1:12" ht="12.75">
      <c r="A256" s="33" t="str">
        <f t="shared" si="32"/>
        <v>Mo</v>
      </c>
      <c r="B256" s="40">
        <f t="shared" si="26"/>
        <v>37151</v>
      </c>
      <c r="C256" s="34">
        <f t="shared" si="33"/>
        <v>0.3333333333333333</v>
      </c>
      <c r="D256" s="35"/>
      <c r="E256" s="35"/>
      <c r="F256" s="35"/>
      <c r="G256" s="36"/>
      <c r="H256" s="37">
        <f t="shared" si="27"/>
      </c>
      <c r="I256" s="37">
        <f t="shared" si="28"/>
      </c>
      <c r="J256" s="38">
        <f t="shared" si="29"/>
      </c>
      <c r="K256" s="38">
        <f t="shared" si="31"/>
      </c>
      <c r="L256" s="39">
        <f t="shared" si="30"/>
      </c>
    </row>
    <row r="257" spans="1:12" ht="12.75">
      <c r="A257" s="33" t="str">
        <f t="shared" si="32"/>
        <v>Di</v>
      </c>
      <c r="B257" s="40">
        <f t="shared" si="26"/>
        <v>37152</v>
      </c>
      <c r="C257" s="34">
        <f t="shared" si="33"/>
        <v>0.3333333333333333</v>
      </c>
      <c r="D257" s="35"/>
      <c r="E257" s="35"/>
      <c r="F257" s="35"/>
      <c r="G257" s="36"/>
      <c r="H257" s="37">
        <f t="shared" si="27"/>
      </c>
      <c r="I257" s="37">
        <f t="shared" si="28"/>
      </c>
      <c r="J257" s="38">
        <f t="shared" si="29"/>
      </c>
      <c r="K257" s="38">
        <f t="shared" si="31"/>
      </c>
      <c r="L257" s="39">
        <f t="shared" si="30"/>
      </c>
    </row>
    <row r="258" spans="1:12" ht="12.75">
      <c r="A258" s="33" t="str">
        <f t="shared" si="32"/>
        <v>Mi</v>
      </c>
      <c r="B258" s="40">
        <f t="shared" si="26"/>
        <v>37153</v>
      </c>
      <c r="C258" s="34">
        <f t="shared" si="33"/>
        <v>0.3333333333333333</v>
      </c>
      <c r="D258" s="35"/>
      <c r="E258" s="35"/>
      <c r="F258" s="35"/>
      <c r="G258" s="36"/>
      <c r="H258" s="37">
        <f t="shared" si="27"/>
      </c>
      <c r="I258" s="37">
        <f t="shared" si="28"/>
      </c>
      <c r="J258" s="38">
        <f t="shared" si="29"/>
      </c>
      <c r="K258" s="38">
        <f t="shared" si="31"/>
      </c>
      <c r="L258" s="39">
        <f t="shared" si="30"/>
      </c>
    </row>
    <row r="259" spans="1:12" ht="12.75">
      <c r="A259" s="33" t="str">
        <f t="shared" si="32"/>
        <v>Do</v>
      </c>
      <c r="B259" s="40">
        <f t="shared" si="26"/>
        <v>37154</v>
      </c>
      <c r="C259" s="34">
        <f t="shared" si="33"/>
        <v>0.3333333333333333</v>
      </c>
      <c r="D259" s="35"/>
      <c r="E259" s="35"/>
      <c r="F259" s="35"/>
      <c r="G259" s="36"/>
      <c r="H259" s="37">
        <f t="shared" si="27"/>
      </c>
      <c r="I259" s="37">
        <f t="shared" si="28"/>
      </c>
      <c r="J259" s="38">
        <f t="shared" si="29"/>
      </c>
      <c r="K259" s="38">
        <f t="shared" si="31"/>
      </c>
      <c r="L259" s="39">
        <f t="shared" si="30"/>
      </c>
    </row>
    <row r="260" spans="1:12" ht="12.75">
      <c r="A260" s="33" t="str">
        <f t="shared" si="32"/>
        <v>Fr</v>
      </c>
      <c r="B260" s="40">
        <f t="shared" si="26"/>
        <v>37155</v>
      </c>
      <c r="C260" s="34">
        <f t="shared" si="33"/>
        <v>0.2708333333333333</v>
      </c>
      <c r="D260" s="35"/>
      <c r="E260" s="35"/>
      <c r="F260" s="35"/>
      <c r="G260" s="36"/>
      <c r="H260" s="37">
        <f t="shared" si="27"/>
      </c>
      <c r="I260" s="37">
        <f t="shared" si="28"/>
      </c>
      <c r="J260" s="38">
        <f t="shared" si="29"/>
      </c>
      <c r="K260" s="38">
        <f t="shared" si="31"/>
      </c>
      <c r="L260" s="39">
        <f t="shared" si="30"/>
      </c>
    </row>
    <row r="261" spans="1:12" ht="12.75">
      <c r="A261" s="33" t="str">
        <f t="shared" si="32"/>
        <v>Mo</v>
      </c>
      <c r="B261" s="40">
        <f t="shared" si="26"/>
        <v>37158</v>
      </c>
      <c r="C261" s="34">
        <f t="shared" si="33"/>
        <v>0.3333333333333333</v>
      </c>
      <c r="D261" s="35"/>
      <c r="E261" s="35"/>
      <c r="F261" s="35"/>
      <c r="G261" s="36"/>
      <c r="H261" s="37">
        <f t="shared" si="27"/>
      </c>
      <c r="I261" s="37">
        <f t="shared" si="28"/>
      </c>
      <c r="J261" s="38">
        <f t="shared" si="29"/>
      </c>
      <c r="K261" s="38">
        <f t="shared" si="31"/>
      </c>
      <c r="L261" s="39">
        <f t="shared" si="30"/>
      </c>
    </row>
    <row r="262" spans="1:12" ht="12.75">
      <c r="A262" s="33" t="str">
        <f t="shared" si="32"/>
        <v>Di</v>
      </c>
      <c r="B262" s="40">
        <f t="shared" si="26"/>
        <v>37159</v>
      </c>
      <c r="C262" s="34">
        <f t="shared" si="33"/>
        <v>0.3333333333333333</v>
      </c>
      <c r="D262" s="35"/>
      <c r="E262" s="35"/>
      <c r="F262" s="35"/>
      <c r="G262" s="36"/>
      <c r="H262" s="37">
        <f t="shared" si="27"/>
      </c>
      <c r="I262" s="37">
        <f t="shared" si="28"/>
      </c>
      <c r="J262" s="38">
        <f t="shared" si="29"/>
      </c>
      <c r="K262" s="38">
        <f t="shared" si="31"/>
      </c>
      <c r="L262" s="39">
        <f t="shared" si="30"/>
      </c>
    </row>
    <row r="263" spans="1:12" ht="12.75">
      <c r="A263" s="33" t="str">
        <f t="shared" si="32"/>
        <v>Mi</v>
      </c>
      <c r="B263" s="40">
        <f aca="true" t="shared" si="34" ref="B263:B268">Folgetag(B262,$B$3,Startmonat,TRUE)</f>
        <v>37160</v>
      </c>
      <c r="C263" s="34">
        <f t="shared" si="33"/>
        <v>0.3333333333333333</v>
      </c>
      <c r="D263" s="35"/>
      <c r="E263" s="35"/>
      <c r="F263" s="35"/>
      <c r="G263" s="36"/>
      <c r="H263" s="37">
        <f aca="true" t="shared" si="35" ref="H263:H268">IF(AND(C263&gt;0,E263&gt;D263),ztext(E263-D263),"")</f>
      </c>
      <c r="I263" s="37">
        <f aca="true" t="shared" si="36" ref="I263:I268">Arbeitszeit(D263,E263,C263,F263,Mindestpausen,G263,BemerkungsListe)</f>
      </c>
      <c r="J263" s="38">
        <f aca="true" t="shared" si="37" ref="J263:J268">IF(I263&lt;&gt;"",ztext(I263-C263,TRUE),"")</f>
      </c>
      <c r="K263" s="38">
        <f t="shared" si="31"/>
      </c>
      <c r="L263" s="39">
        <f aca="true" t="shared" si="38" ref="L263:L268">IF(AND(K263&lt;&gt;"",L262&lt;&gt;""),ztext(zwert(K263)+zwert(Vortrag),TRUE),"")</f>
      </c>
    </row>
    <row r="264" spans="1:12" ht="12.75">
      <c r="A264" s="33" t="str">
        <f t="shared" si="32"/>
        <v>Do</v>
      </c>
      <c r="B264" s="40">
        <f t="shared" si="34"/>
        <v>37161</v>
      </c>
      <c r="C264" s="34">
        <f t="shared" si="33"/>
        <v>0.3333333333333333</v>
      </c>
      <c r="D264" s="35"/>
      <c r="E264" s="35"/>
      <c r="F264" s="35"/>
      <c r="G264" s="36"/>
      <c r="H264" s="37">
        <f t="shared" si="35"/>
      </c>
      <c r="I264" s="37">
        <f t="shared" si="36"/>
      </c>
      <c r="J264" s="38">
        <f t="shared" si="37"/>
      </c>
      <c r="K264" s="38">
        <f>IF(J264&lt;&gt;"",ztext(zwert(K263)+zwert(J264),TRUE),"")</f>
      </c>
      <c r="L264" s="39">
        <f t="shared" si="38"/>
      </c>
    </row>
    <row r="265" spans="1:12" ht="12.75">
      <c r="A265" s="33" t="str">
        <f t="shared" si="32"/>
        <v>Fr</v>
      </c>
      <c r="B265" s="40">
        <f t="shared" si="34"/>
        <v>37162</v>
      </c>
      <c r="C265" s="34">
        <f t="shared" si="33"/>
        <v>0.2708333333333333</v>
      </c>
      <c r="D265" s="35"/>
      <c r="E265" s="35"/>
      <c r="F265" s="35"/>
      <c r="G265" s="36"/>
      <c r="H265" s="37">
        <f t="shared" si="35"/>
      </c>
      <c r="I265" s="37">
        <f t="shared" si="36"/>
      </c>
      <c r="J265" s="38">
        <f t="shared" si="37"/>
      </c>
      <c r="K265" s="38">
        <f>IF(J265&lt;&gt;"",ztext(zwert(K264)+zwert(J265),TRUE),"")</f>
      </c>
      <c r="L265" s="39">
        <f t="shared" si="38"/>
      </c>
    </row>
    <row r="266" spans="1:12" ht="12.75">
      <c r="A266" s="33">
        <f>WOTAG(B266)</f>
      </c>
      <c r="B266" s="40">
        <f t="shared" si="34"/>
      </c>
      <c r="C266" s="34">
        <f>IF(A266="","",VLOOKUP(A266,Zeitvorgabe,6,FALSE))</f>
      </c>
      <c r="D266" s="35"/>
      <c r="E266" s="35"/>
      <c r="F266" s="35"/>
      <c r="G266" s="36"/>
      <c r="H266" s="37">
        <f t="shared" si="35"/>
      </c>
      <c r="I266" s="37">
        <f t="shared" si="36"/>
      </c>
      <c r="J266" s="38">
        <f t="shared" si="37"/>
      </c>
      <c r="K266" s="38">
        <f>IF(J266&lt;&gt;"",ztext(zwert(K265)+zwert(J266),TRUE),"")</f>
      </c>
      <c r="L266" s="39">
        <f t="shared" si="38"/>
      </c>
    </row>
    <row r="267" spans="1:12" ht="12.75">
      <c r="A267" s="33">
        <f>WOTAG(B267)</f>
      </c>
      <c r="B267" s="40">
        <f t="shared" si="34"/>
      </c>
      <c r="C267" s="34">
        <f>IF(A267="","",VLOOKUP(A267,Zeitvorgabe,6,FALSE))</f>
      </c>
      <c r="D267" s="35"/>
      <c r="E267" s="35"/>
      <c r="F267" s="35"/>
      <c r="G267" s="36"/>
      <c r="H267" s="37">
        <f t="shared" si="35"/>
      </c>
      <c r="I267" s="37">
        <f t="shared" si="36"/>
      </c>
      <c r="J267" s="38">
        <f t="shared" si="37"/>
      </c>
      <c r="K267" s="38">
        <f>IF(J267&lt;&gt;"",ztext(zwert(K266)+zwert(J267),TRUE),"")</f>
      </c>
      <c r="L267" s="39">
        <f t="shared" si="38"/>
      </c>
    </row>
    <row r="268" spans="1:12" ht="12.75">
      <c r="A268" s="33">
        <f>WOTAG(B268)</f>
      </c>
      <c r="B268" s="40">
        <f t="shared" si="34"/>
      </c>
      <c r="C268" s="34">
        <f>IF(A268="","",VLOOKUP(A268,Zeitvorgabe,6,FALSE))</f>
      </c>
      <c r="D268" s="35"/>
      <c r="E268" s="35"/>
      <c r="F268" s="35"/>
      <c r="G268" s="36"/>
      <c r="H268" s="37">
        <f t="shared" si="35"/>
      </c>
      <c r="I268" s="37">
        <f t="shared" si="36"/>
      </c>
      <c r="J268" s="38">
        <f t="shared" si="37"/>
      </c>
      <c r="K268" s="38">
        <f>IF(J268&lt;&gt;"",ztext(zwert(K267)+zwert(J268),TRUE),"")</f>
      </c>
      <c r="L268" s="39">
        <f t="shared" si="38"/>
      </c>
    </row>
    <row r="269" ht="12.75">
      <c r="B269"/>
    </row>
    <row r="270" ht="12.75">
      <c r="B270"/>
    </row>
    <row r="271" ht="12.75">
      <c r="B271"/>
    </row>
    <row r="272" ht="12.75">
      <c r="B272"/>
    </row>
    <row r="273" ht="12.75">
      <c r="B273"/>
    </row>
    <row r="274" spans="2:7" ht="12.75">
      <c r="B274"/>
      <c r="G274" s="73"/>
    </row>
    <row r="275" ht="12.75">
      <c r="B275"/>
    </row>
    <row r="276" ht="12.75">
      <c r="B276"/>
    </row>
    <row r="277" ht="12.75">
      <c r="B277"/>
    </row>
    <row r="278" ht="12.75">
      <c r="B278"/>
    </row>
    <row r="279" ht="12.75">
      <c r="B279"/>
    </row>
    <row r="280" ht="12.75">
      <c r="B280"/>
    </row>
    <row r="281" ht="12.75">
      <c r="B281"/>
    </row>
    <row r="282" ht="12.75">
      <c r="B282"/>
    </row>
    <row r="283" ht="12.75">
      <c r="B283"/>
    </row>
    <row r="284" ht="12.75">
      <c r="B284"/>
    </row>
    <row r="285" ht="12.75">
      <c r="B285"/>
    </row>
    <row r="286" ht="12.75">
      <c r="B286"/>
    </row>
    <row r="287" ht="12.75">
      <c r="B287"/>
    </row>
    <row r="288" ht="12.75">
      <c r="B288"/>
    </row>
    <row r="289" ht="12.75">
      <c r="B289"/>
    </row>
    <row r="290" ht="12.75">
      <c r="B290"/>
    </row>
    <row r="291" ht="12.75">
      <c r="B291"/>
    </row>
    <row r="292" ht="12.75">
      <c r="B292"/>
    </row>
    <row r="293" ht="12.75">
      <c r="B293"/>
    </row>
    <row r="294" ht="12.75">
      <c r="B294"/>
    </row>
    <row r="295" ht="12.75">
      <c r="B295"/>
    </row>
    <row r="296" ht="12.75">
      <c r="B296"/>
    </row>
    <row r="297" ht="12.75">
      <c r="B297"/>
    </row>
    <row r="298" ht="12.75">
      <c r="B298"/>
    </row>
    <row r="299" ht="12.75">
      <c r="B299"/>
    </row>
    <row r="300" ht="12.75">
      <c r="B300"/>
    </row>
    <row r="301" ht="12.75">
      <c r="B301"/>
    </row>
    <row r="302" ht="12.75">
      <c r="B302"/>
    </row>
    <row r="303" ht="12.75">
      <c r="B303"/>
    </row>
    <row r="304" ht="12.75">
      <c r="B304"/>
    </row>
    <row r="305" ht="12.75">
      <c r="B305"/>
    </row>
    <row r="306" ht="12.75">
      <c r="B306"/>
    </row>
    <row r="307" ht="12.75">
      <c r="B307"/>
    </row>
    <row r="308" ht="12.75">
      <c r="B308"/>
    </row>
    <row r="309" ht="12.75">
      <c r="B309"/>
    </row>
    <row r="310" ht="12.75">
      <c r="B310"/>
    </row>
    <row r="311" ht="12.75">
      <c r="B311"/>
    </row>
    <row r="312" ht="12.75">
      <c r="B312"/>
    </row>
    <row r="313" ht="12.75">
      <c r="B313"/>
    </row>
    <row r="314" ht="12.75">
      <c r="B314"/>
    </row>
    <row r="315" ht="12.75">
      <c r="B315"/>
    </row>
    <row r="316" ht="12.75">
      <c r="B316"/>
    </row>
    <row r="317" ht="12.75">
      <c r="B317"/>
    </row>
    <row r="318" ht="12.75">
      <c r="B318"/>
    </row>
    <row r="319" ht="12.75">
      <c r="B319"/>
    </row>
    <row r="320" ht="12.75">
      <c r="B320"/>
    </row>
    <row r="321" ht="12.75">
      <c r="B321"/>
    </row>
    <row r="322" ht="12.75">
      <c r="B322"/>
    </row>
    <row r="323" ht="12.75">
      <c r="B323"/>
    </row>
    <row r="324" ht="12.75">
      <c r="B324"/>
    </row>
    <row r="325" ht="12.75">
      <c r="B325"/>
    </row>
    <row r="326" ht="12.75">
      <c r="B326"/>
    </row>
    <row r="327" ht="12.75">
      <c r="B327"/>
    </row>
    <row r="328" ht="12.75">
      <c r="B328"/>
    </row>
    <row r="329" ht="12.75">
      <c r="B329"/>
    </row>
    <row r="330" ht="12.75">
      <c r="B330"/>
    </row>
    <row r="331" ht="12.75">
      <c r="B331"/>
    </row>
    <row r="332" ht="12.75">
      <c r="B332"/>
    </row>
    <row r="333" ht="12.75">
      <c r="B333"/>
    </row>
    <row r="334" ht="12.75">
      <c r="B334"/>
    </row>
    <row r="335" ht="12.75">
      <c r="B335"/>
    </row>
    <row r="336" ht="12.75">
      <c r="B336"/>
    </row>
    <row r="337" ht="12.75">
      <c r="B337"/>
    </row>
    <row r="338" ht="12.75">
      <c r="B338"/>
    </row>
    <row r="339" ht="12.75">
      <c r="B339"/>
    </row>
    <row r="340" ht="12.75">
      <c r="B340"/>
    </row>
    <row r="341" ht="12.75">
      <c r="B341"/>
    </row>
    <row r="342" ht="12.75">
      <c r="B342"/>
    </row>
    <row r="343" ht="12.75">
      <c r="B343"/>
    </row>
    <row r="344" ht="12.75">
      <c r="B344"/>
    </row>
    <row r="345" ht="12.75">
      <c r="B345"/>
    </row>
    <row r="346" ht="12.75">
      <c r="B346"/>
    </row>
    <row r="347" ht="12.75">
      <c r="B347"/>
    </row>
  </sheetData>
  <mergeCells count="6">
    <mergeCell ref="E2:H2"/>
    <mergeCell ref="I2:K2"/>
    <mergeCell ref="A3:A4"/>
    <mergeCell ref="B3:D4"/>
    <mergeCell ref="B1:D2"/>
    <mergeCell ref="A1:A2"/>
  </mergeCells>
  <conditionalFormatting sqref="E4:K4">
    <cfRule type="expression" priority="1" dxfId="0" stopIfTrue="1">
      <formula>LEFT(E4)="-"</formula>
    </cfRule>
    <cfRule type="expression" priority="2" dxfId="1" stopIfTrue="1">
      <formula>ISERROR(E4)</formula>
    </cfRule>
  </conditionalFormatting>
  <conditionalFormatting sqref="A5:L5">
    <cfRule type="expression" priority="3" dxfId="2" stopIfTrue="1">
      <formula>MONTH($B5)&gt;MONTH($B4)</formula>
    </cfRule>
    <cfRule type="expression" priority="4" dxfId="1" stopIfTrue="1">
      <formula>ISERROR(A6)</formula>
    </cfRule>
  </conditionalFormatting>
  <conditionalFormatting sqref="D266:G268">
    <cfRule type="expression" priority="5" dxfId="3" stopIfTrue="1">
      <formula>ISERROR($I266)</formula>
    </cfRule>
    <cfRule type="expression" priority="6" dxfId="4" stopIfTrue="1">
      <formula>OR($G266&lt;&gt;"",AND($D266&lt;&gt;"",$E266&lt;&gt;"",OR($D266&gt;VLOOKUP($A266,Zeitvorgabe,4,FALSE),$E266&lt;VLOOKUP($A266,Zeitvorgabe,5,FALSE))))</formula>
    </cfRule>
    <cfRule type="expression" priority="7" dxfId="5" stopIfTrue="1">
      <formula>$B266=$L$2</formula>
    </cfRule>
  </conditionalFormatting>
  <conditionalFormatting sqref="A6:C268">
    <cfRule type="expression" priority="8" dxfId="2" stopIfTrue="1">
      <formula>OR(MONTH($B6)&gt;MONTH($B5),YEAR($B6)&gt;YEAR($B5))</formula>
    </cfRule>
    <cfRule type="expression" priority="9" dxfId="6" stopIfTrue="1">
      <formula>$A6="Fr"</formula>
    </cfRule>
  </conditionalFormatting>
  <conditionalFormatting sqref="H6:I268">
    <cfRule type="expression" priority="10" dxfId="2" stopIfTrue="1">
      <formula>OR(MONTH($B6)&gt;MONTH($B5),YEAR($B6)&gt;YEAR($B5))</formula>
    </cfRule>
    <cfRule type="expression" priority="11" dxfId="1" stopIfTrue="1">
      <formula>ISERROR(H6)</formula>
    </cfRule>
  </conditionalFormatting>
  <conditionalFormatting sqref="J6:L268">
    <cfRule type="expression" priority="12" dxfId="2" stopIfTrue="1">
      <formula>OR(MONTH($B6)&gt;MONTH($B5),YEAR($B6)&gt;YEAR($B5))</formula>
    </cfRule>
    <cfRule type="expression" priority="13" dxfId="1" stopIfTrue="1">
      <formula>ISERROR(J6)</formula>
    </cfRule>
    <cfRule type="expression" priority="14" dxfId="0" stopIfTrue="1">
      <formula>LEFT(J6)="-"</formula>
    </cfRule>
  </conditionalFormatting>
  <conditionalFormatting sqref="D6:G265">
    <cfRule type="expression" priority="15" dxfId="7" stopIfTrue="1">
      <formula>ISERROR($I6)</formula>
    </cfRule>
    <cfRule type="expression" priority="16" dxfId="8" stopIfTrue="1">
      <formula>OR($G6&lt;&gt;"",AND($D6&lt;&gt;"",$E6&lt;&gt;"",OR($D6&gt;VLOOKUP($A6,Zeitvorgabe,4,FALSE),$E6&lt;VLOOKUP($A6,Zeitvorgabe,5,FALSE))))</formula>
    </cfRule>
    <cfRule type="expression" priority="17" dxfId="9" stopIfTrue="1">
      <formula>$B6=$L$2</formula>
    </cfRule>
  </conditionalFormatting>
  <dataValidations count="5">
    <dataValidation type="time" allowBlank="1" showInputMessage="1" showErrorMessage="1" errorTitle="Eingabe ungültig!" error="Beachten Sie bitte:&#10;Eingaben sind nur zulässig, wenn in den Spalten A-C Werte angezeigt werden.&#10;Es dürfen nur Zeitwerte eingegeben werden.&#10;Diese müssen innerhalb der zulässigen Grenzen liegen." sqref="D6:D268">
      <formula1>VLOOKUP(A6,Zeitvorgabe,2,FALSE)</formula1>
      <formula2>VLOOKUP(A6,Zeitvorgabe,3,FALSE)</formula2>
    </dataValidation>
    <dataValidation type="custom" allowBlank="1" showInputMessage="1" showErrorMessage="1" errorTitle="Eingabe ungültig!" error="Beachten Sie bitte:&#10;Eingaben sind nur zulässig, wenn in den Spalten A-C Werte angezeigt werden.&#10;Es dürfen nur Zeitwerte eingegeben werden.&#10;Diese müssen innerhalb der zulässigen Grenzen liegen." sqref="F6:F268">
      <formula1>AND(A6&lt;&gt;"",ISNUMBER(F6),F6&lt;=maxPause)</formula1>
    </dataValidation>
    <dataValidation type="time" allowBlank="1" showInputMessage="1" showErrorMessage="1" errorTitle="Eingabe ungültig!" error="Beachten Sie bitte:&#10;Eingaben sind nur zulässig, wenn in den Spalten A-C Werte angezeigt werden.&#10;Es dürfen nur Zeitwerte eingegeben werden.&#10;Diese müssen innerhalb der zulässigen Grenzen liegen." sqref="E6:E268">
      <formula1>VLOOKUP(A6,Zeitvorgabe,2,FALSE)</formula1>
      <formula2>VLOOKUP(A6,Zeitvorgabe,3,FALSE)</formula2>
    </dataValidation>
    <dataValidation type="list" allowBlank="1" showInputMessage="1" showErrorMessage="1" errorTitle="ungültige Eingabe" error="Geben Sie bitte eine ganze Zahl als Jahreszahl ein!&#10;Diese muß zwischen 2000 und 2020 liegen." sqref="B3:D4">
      <formula1>"2000,2001,2002,2003,2004,2005,2006,2007,2008,2009,2010"</formula1>
    </dataValidation>
    <dataValidation type="list" allowBlank="1" showInputMessage="1" showErrorMessage="1" errorTitle="ungültige Eingabe" error="Die eingegebene Bemerkung ist nicht vorgesehen.&#10;Wählen Sie mit Hilfe des am rechten Rand der Zelle angezeigten Listenschalters eine gültige Bemerkung aus" sqref="G6:G268">
      <formula1>Bemerkungen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J30"/>
  <sheetViews>
    <sheetView showGridLines="0" zoomScale="75" zoomScaleNormal="75" workbookViewId="0" topLeftCell="A1">
      <pane xSplit="12360" topLeftCell="L1" activePane="topLeft" state="split"/>
      <selection pane="topLeft" activeCell="F24" sqref="F24"/>
      <selection pane="topRight" activeCell="K1" sqref="K1"/>
    </sheetView>
  </sheetViews>
  <sheetFormatPr defaultColWidth="11.421875" defaultRowHeight="12.75"/>
  <cols>
    <col min="1" max="1" width="12.7109375" style="0" customWidth="1"/>
    <col min="2" max="2" width="16.28125" style="0" customWidth="1"/>
    <col min="3" max="5" width="9.57421875" style="0" customWidth="1"/>
    <col min="6" max="6" width="12.7109375" style="0" customWidth="1"/>
    <col min="7" max="7" width="14.421875" style="0" customWidth="1"/>
    <col min="8" max="8" width="13.140625" style="0" customWidth="1"/>
    <col min="10" max="10" width="16.421875" style="0" customWidth="1"/>
  </cols>
  <sheetData>
    <row r="1" spans="1:10" ht="13.5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99" t="s">
        <v>19</v>
      </c>
      <c r="C2" s="100"/>
      <c r="D2" s="100"/>
      <c r="E2" s="100"/>
      <c r="F2" s="100"/>
      <c r="G2" s="100"/>
      <c r="H2" s="101"/>
      <c r="I2" s="1"/>
      <c r="J2" s="1"/>
    </row>
    <row r="3" spans="1:10" ht="12.75">
      <c r="A3" s="1"/>
      <c r="B3" s="2"/>
      <c r="C3" s="102" t="s">
        <v>14</v>
      </c>
      <c r="D3" s="102"/>
      <c r="E3" s="102" t="s">
        <v>15</v>
      </c>
      <c r="F3" s="102"/>
      <c r="G3" s="4"/>
      <c r="H3" s="5"/>
      <c r="I3" s="1"/>
      <c r="J3" s="1"/>
    </row>
    <row r="4" spans="1:10" ht="13.5" thickBot="1">
      <c r="A4" s="1"/>
      <c r="B4" s="6" t="s">
        <v>16</v>
      </c>
      <c r="C4" s="7" t="s">
        <v>29</v>
      </c>
      <c r="D4" s="7" t="s">
        <v>30</v>
      </c>
      <c r="E4" s="7" t="s">
        <v>31</v>
      </c>
      <c r="F4" s="7" t="s">
        <v>32</v>
      </c>
      <c r="G4" s="7" t="s">
        <v>17</v>
      </c>
      <c r="H4" s="8" t="s">
        <v>18</v>
      </c>
      <c r="I4" s="1"/>
      <c r="J4" s="1"/>
    </row>
    <row r="5" spans="1:10" ht="12.75">
      <c r="A5" s="1"/>
      <c r="B5" s="14" t="s">
        <v>9</v>
      </c>
      <c r="C5" s="59">
        <v>0.25</v>
      </c>
      <c r="D5" s="59">
        <v>0.8333333333333334</v>
      </c>
      <c r="E5" s="59">
        <v>0.375</v>
      </c>
      <c r="F5" s="59">
        <v>0.6145833333333334</v>
      </c>
      <c r="G5" s="60">
        <v>0.3333333333333333</v>
      </c>
      <c r="H5" s="65">
        <f>F5-E5</f>
        <v>0.23958333333333337</v>
      </c>
      <c r="I5" s="1"/>
      <c r="J5" s="1"/>
    </row>
    <row r="6" spans="1:10" ht="12.75">
      <c r="A6" s="1"/>
      <c r="B6" s="12" t="s">
        <v>10</v>
      </c>
      <c r="C6" s="61">
        <v>0.25</v>
      </c>
      <c r="D6" s="61">
        <v>0.8333333333333334</v>
      </c>
      <c r="E6" s="61">
        <v>0.375</v>
      </c>
      <c r="F6" s="61">
        <v>0.6145833333333334</v>
      </c>
      <c r="G6" s="62">
        <v>0.3333333333333333</v>
      </c>
      <c r="H6" s="66">
        <f>F6-E6</f>
        <v>0.23958333333333337</v>
      </c>
      <c r="I6" s="1"/>
      <c r="J6" s="1"/>
    </row>
    <row r="7" spans="1:10" ht="12.75">
      <c r="A7" s="1"/>
      <c r="B7" s="12" t="s">
        <v>11</v>
      </c>
      <c r="C7" s="61">
        <v>0.25</v>
      </c>
      <c r="D7" s="61">
        <v>0.8333333333333334</v>
      </c>
      <c r="E7" s="61">
        <v>0.375</v>
      </c>
      <c r="F7" s="61">
        <v>0.6145833333333334</v>
      </c>
      <c r="G7" s="62">
        <v>0.3333333333333333</v>
      </c>
      <c r="H7" s="66">
        <f>F7-E7</f>
        <v>0.23958333333333337</v>
      </c>
      <c r="I7" s="1"/>
      <c r="J7" s="1"/>
    </row>
    <row r="8" spans="1:10" ht="12.75">
      <c r="A8" s="1"/>
      <c r="B8" s="12" t="s">
        <v>12</v>
      </c>
      <c r="C8" s="61">
        <v>0.25</v>
      </c>
      <c r="D8" s="61">
        <v>0.8333333333333334</v>
      </c>
      <c r="E8" s="61">
        <v>0.375</v>
      </c>
      <c r="F8" s="61">
        <v>0.6145833333333334</v>
      </c>
      <c r="G8" s="62">
        <v>0.3333333333333333</v>
      </c>
      <c r="H8" s="66">
        <f>F8-E8</f>
        <v>0.23958333333333337</v>
      </c>
      <c r="I8" s="1"/>
      <c r="J8" s="1"/>
    </row>
    <row r="9" spans="1:10" ht="13.5" thickBot="1">
      <c r="A9" s="1"/>
      <c r="B9" s="13" t="s">
        <v>13</v>
      </c>
      <c r="C9" s="63">
        <v>0.25</v>
      </c>
      <c r="D9" s="63">
        <v>0.8333333333333334</v>
      </c>
      <c r="E9" s="63">
        <v>0.375</v>
      </c>
      <c r="F9" s="63">
        <v>0.5833333333333334</v>
      </c>
      <c r="G9" s="64">
        <v>0.2708333333333333</v>
      </c>
      <c r="H9" s="67">
        <f>F9-E9</f>
        <v>0.20833333333333337</v>
      </c>
      <c r="I9" s="1"/>
      <c r="J9" s="1"/>
    </row>
    <row r="10" spans="1:10" ht="13.5" thickBo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99" t="s">
        <v>139</v>
      </c>
      <c r="C11" s="100"/>
      <c r="D11" s="100"/>
      <c r="E11" s="100"/>
      <c r="F11" s="100"/>
      <c r="G11" s="100"/>
      <c r="H11" s="100"/>
      <c r="I11" s="101"/>
      <c r="J11" s="1"/>
    </row>
    <row r="12" spans="1:10" ht="12.75">
      <c r="A12" s="1"/>
      <c r="B12" s="2"/>
      <c r="C12" s="4"/>
      <c r="D12" s="4"/>
      <c r="E12" s="4"/>
      <c r="F12" s="4"/>
      <c r="G12" s="4"/>
      <c r="H12" s="4"/>
      <c r="I12" s="5"/>
      <c r="J12" s="1"/>
    </row>
    <row r="13" spans="1:10" ht="12.75">
      <c r="A13" s="1"/>
      <c r="B13" s="2"/>
      <c r="C13" s="4"/>
      <c r="D13" s="4"/>
      <c r="E13" s="4"/>
      <c r="F13" s="70" t="s">
        <v>143</v>
      </c>
      <c r="G13" s="103">
        <v>10</v>
      </c>
      <c r="H13" s="103"/>
      <c r="I13" s="18"/>
      <c r="J13" s="1"/>
    </row>
    <row r="14" spans="1:10" ht="12.75">
      <c r="A14" s="1"/>
      <c r="B14" s="10" t="s">
        <v>33</v>
      </c>
      <c r="C14" s="4" t="s">
        <v>36</v>
      </c>
      <c r="D14" s="4"/>
      <c r="E14" s="4"/>
      <c r="F14" s="3"/>
      <c r="G14" s="3"/>
      <c r="H14" s="3"/>
      <c r="I14" s="5"/>
      <c r="J14" s="1"/>
    </row>
    <row r="15" spans="1:10" ht="12.75">
      <c r="A15" s="1"/>
      <c r="B15" s="76" t="s">
        <v>21</v>
      </c>
      <c r="C15" s="68" t="s">
        <v>37</v>
      </c>
      <c r="D15" s="4"/>
      <c r="E15" s="4"/>
      <c r="F15" s="4"/>
      <c r="G15" s="3" t="s">
        <v>20</v>
      </c>
      <c r="H15" s="4" t="s">
        <v>46</v>
      </c>
      <c r="I15" s="5"/>
      <c r="J15" s="1"/>
    </row>
    <row r="16" spans="1:10" ht="12.75">
      <c r="A16" s="1"/>
      <c r="B16" s="76" t="s">
        <v>22</v>
      </c>
      <c r="C16" s="68" t="s">
        <v>37</v>
      </c>
      <c r="D16" s="4"/>
      <c r="E16" s="4"/>
      <c r="F16" s="70" t="s">
        <v>44</v>
      </c>
      <c r="G16" s="71">
        <v>0.4166666666666667</v>
      </c>
      <c r="H16" s="71" t="s">
        <v>37</v>
      </c>
      <c r="I16" s="5"/>
      <c r="J16" s="1"/>
    </row>
    <row r="17" spans="1:10" ht="12.75">
      <c r="A17" s="1"/>
      <c r="B17" s="76" t="s">
        <v>23</v>
      </c>
      <c r="C17" s="68" t="s">
        <v>38</v>
      </c>
      <c r="D17" s="3"/>
      <c r="E17" s="3"/>
      <c r="F17" s="70" t="s">
        <v>45</v>
      </c>
      <c r="G17" s="72">
        <v>1.6666666666666667</v>
      </c>
      <c r="H17" s="71" t="s">
        <v>37</v>
      </c>
      <c r="I17" s="5"/>
      <c r="J17" s="1"/>
    </row>
    <row r="18" spans="1:10" ht="12.75">
      <c r="A18" s="1"/>
      <c r="B18" s="77" t="s">
        <v>28</v>
      </c>
      <c r="C18" s="68" t="s">
        <v>38</v>
      </c>
      <c r="D18" s="3"/>
      <c r="E18" s="3"/>
      <c r="F18" s="3"/>
      <c r="G18" s="3"/>
      <c r="H18" s="3"/>
      <c r="I18" s="5"/>
      <c r="J18" s="1"/>
    </row>
    <row r="19" spans="1:10" ht="12.75">
      <c r="A19" s="1"/>
      <c r="B19" s="76" t="s">
        <v>24</v>
      </c>
      <c r="C19" s="68" t="s">
        <v>37</v>
      </c>
      <c r="D19" s="3"/>
      <c r="E19" s="3"/>
      <c r="F19" s="102" t="s">
        <v>138</v>
      </c>
      <c r="G19" s="102"/>
      <c r="H19" s="102"/>
      <c r="I19" s="5"/>
      <c r="J19" s="1"/>
    </row>
    <row r="20" spans="1:10" ht="12.75">
      <c r="A20" s="1"/>
      <c r="B20" s="76" t="s">
        <v>25</v>
      </c>
      <c r="C20" s="68" t="s">
        <v>37</v>
      </c>
      <c r="D20" s="4"/>
      <c r="E20" s="4"/>
      <c r="F20" s="3" t="s">
        <v>140</v>
      </c>
      <c r="G20" s="3" t="s">
        <v>141</v>
      </c>
      <c r="H20" s="3" t="s">
        <v>42</v>
      </c>
      <c r="I20" s="5" t="s">
        <v>136</v>
      </c>
      <c r="J20" s="1"/>
    </row>
    <row r="21" spans="1:10" ht="12.75">
      <c r="A21" s="1"/>
      <c r="B21" s="76" t="s">
        <v>26</v>
      </c>
      <c r="C21" s="68" t="s">
        <v>37</v>
      </c>
      <c r="D21" s="4"/>
      <c r="E21" s="4"/>
      <c r="F21" s="71">
        <v>0</v>
      </c>
      <c r="G21" s="79">
        <f>F22-1/(60*24)</f>
        <v>0.24930555555555556</v>
      </c>
      <c r="H21" s="75">
        <v>0</v>
      </c>
      <c r="I21" s="5"/>
      <c r="J21" s="1"/>
    </row>
    <row r="22" spans="1:10" ht="12.75">
      <c r="A22" s="1"/>
      <c r="B22" s="76" t="s">
        <v>27</v>
      </c>
      <c r="C22" s="68" t="s">
        <v>37</v>
      </c>
      <c r="D22" s="4"/>
      <c r="E22" s="4"/>
      <c r="F22" s="71">
        <v>0.25</v>
      </c>
      <c r="G22" s="79">
        <v>0.4055555555555555</v>
      </c>
      <c r="H22" s="75">
        <v>0.020833333333333332</v>
      </c>
      <c r="I22" s="78" t="s">
        <v>43</v>
      </c>
      <c r="J22" s="1"/>
    </row>
    <row r="23" spans="1:10" ht="12.75">
      <c r="A23" s="1"/>
      <c r="B23" s="76" t="s">
        <v>137</v>
      </c>
      <c r="C23" s="68" t="s">
        <v>38</v>
      </c>
      <c r="D23" s="4"/>
      <c r="E23" s="4"/>
      <c r="F23" s="71">
        <v>0.40625</v>
      </c>
      <c r="G23" s="80">
        <v>1</v>
      </c>
      <c r="H23" s="75">
        <v>0.03125</v>
      </c>
      <c r="I23" s="78" t="s">
        <v>43</v>
      </c>
      <c r="J23" s="1"/>
    </row>
    <row r="24" spans="1:10" ht="12.75">
      <c r="A24" s="1"/>
      <c r="B24" s="97" t="s">
        <v>39</v>
      </c>
      <c r="C24" s="98"/>
      <c r="D24" s="4"/>
      <c r="E24" s="4"/>
      <c r="F24" s="4"/>
      <c r="G24" s="4"/>
      <c r="H24" s="4"/>
      <c r="I24" s="5"/>
      <c r="J24" s="1"/>
    </row>
    <row r="25" spans="1:10" ht="12.75">
      <c r="A25" s="1"/>
      <c r="B25" s="97" t="s">
        <v>40</v>
      </c>
      <c r="C25" s="98"/>
      <c r="D25" s="4"/>
      <c r="E25" s="4"/>
      <c r="F25" s="4"/>
      <c r="G25" s="70" t="s">
        <v>142</v>
      </c>
      <c r="H25" s="71">
        <v>0.0625</v>
      </c>
      <c r="I25" s="5"/>
      <c r="J25" s="1"/>
    </row>
    <row r="26" spans="1:10" ht="12.75">
      <c r="A26" s="1"/>
      <c r="B26" s="97" t="s">
        <v>41</v>
      </c>
      <c r="C26" s="98"/>
      <c r="D26" s="4"/>
      <c r="E26" s="4"/>
      <c r="F26" s="4"/>
      <c r="G26" s="4"/>
      <c r="H26" s="4"/>
      <c r="I26" s="5"/>
      <c r="J26" s="1"/>
    </row>
    <row r="27" spans="1:10" ht="12.75">
      <c r="A27" s="1"/>
      <c r="B27" s="2"/>
      <c r="C27" s="4"/>
      <c r="D27" s="4"/>
      <c r="E27" s="4"/>
      <c r="F27" s="4"/>
      <c r="G27" s="4"/>
      <c r="H27" s="4"/>
      <c r="I27" s="5"/>
      <c r="J27" s="1"/>
    </row>
    <row r="28" spans="1:10" ht="13.5" thickBot="1">
      <c r="A28" s="1"/>
      <c r="B28" s="17"/>
      <c r="C28" s="9"/>
      <c r="D28" s="9"/>
      <c r="E28" s="9"/>
      <c r="F28" s="9"/>
      <c r="G28" s="9"/>
      <c r="H28" s="9"/>
      <c r="I28" s="74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</sheetData>
  <mergeCells count="9">
    <mergeCell ref="B26:C26"/>
    <mergeCell ref="B2:H2"/>
    <mergeCell ref="C3:D3"/>
    <mergeCell ref="E3:F3"/>
    <mergeCell ref="B25:C25"/>
    <mergeCell ref="G13:H13"/>
    <mergeCell ref="F19:H19"/>
    <mergeCell ref="B11:I11"/>
    <mergeCell ref="B24:C24"/>
  </mergeCells>
  <dataValidations count="6">
    <dataValidation type="time" allowBlank="1" showInputMessage="1" showErrorMessage="1" sqref="B3">
      <formula1>0</formula1>
      <formula2>0.5</formula2>
    </dataValidation>
    <dataValidation type="list" allowBlank="1" showInputMessage="1" showErrorMessage="1" sqref="H16:H17 C15:C23">
      <formula1>"ja,nein"</formula1>
    </dataValidation>
    <dataValidation type="time" allowBlank="1" showInputMessage="1" showErrorMessage="1" sqref="C5:G9 G16 F21:G22">
      <formula1>0</formula1>
      <formula2>0.9993055555555556</formula2>
    </dataValidation>
    <dataValidation type="time" allowBlank="1" showInputMessage="1" showErrorMessage="1" sqref="H25">
      <formula1>0</formula1>
      <formula2>0.08332175925925926</formula2>
    </dataValidation>
    <dataValidation type="list" allowBlank="1" showInputMessage="1" showErrorMessage="1" sqref="I22:I23">
      <formula1>"gleitend,nicht gleitend"</formula1>
    </dataValidation>
    <dataValidation type="list" allowBlank="1" showInputMessage="1" showErrorMessage="1" sqref="G13:H13">
      <formula1>"1,2,3,4,5,6,7,8,9,10,11,12"</formula1>
    </dataValidation>
  </dataValidation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J95"/>
  <sheetViews>
    <sheetView showGridLines="0" zoomScale="95" zoomScaleNormal="95" workbookViewId="0" topLeftCell="A54">
      <pane xSplit="10" topLeftCell="K1" activePane="topRight" state="frozen"/>
      <selection pane="topLeft" activeCell="A7" sqref="A7"/>
      <selection pane="topRight" activeCell="I59" sqref="I59"/>
    </sheetView>
  </sheetViews>
  <sheetFormatPr defaultColWidth="11.421875" defaultRowHeight="12.75"/>
  <cols>
    <col min="1" max="1" width="12.7109375" style="0" customWidth="1"/>
    <col min="3" max="3" width="11.421875" style="19" customWidth="1"/>
  </cols>
  <sheetData>
    <row r="1" spans="1:10" ht="12.75">
      <c r="A1" s="104" t="s">
        <v>125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2.75">
      <c r="A2" s="25" t="s">
        <v>117</v>
      </c>
      <c r="B2" s="25"/>
      <c r="C2" s="26"/>
      <c r="D2" s="25"/>
      <c r="E2" s="25"/>
      <c r="F2" s="25"/>
      <c r="G2" s="25"/>
      <c r="H2" s="25"/>
      <c r="I2" s="25"/>
      <c r="J2" s="25"/>
    </row>
    <row r="3" spans="1:10" ht="12.75">
      <c r="A3" s="25"/>
      <c r="B3" s="25" t="s">
        <v>53</v>
      </c>
      <c r="C3" s="27" t="s">
        <v>54</v>
      </c>
      <c r="D3" s="25"/>
      <c r="E3" s="25"/>
      <c r="F3" s="25"/>
      <c r="G3" s="25"/>
      <c r="H3" s="25"/>
      <c r="I3" s="25"/>
      <c r="J3" s="25"/>
    </row>
    <row r="4" spans="1:10" ht="12.75">
      <c r="A4" s="25"/>
      <c r="B4" s="25"/>
      <c r="C4" s="27" t="s">
        <v>55</v>
      </c>
      <c r="D4" s="25"/>
      <c r="E4" s="25"/>
      <c r="F4" s="25"/>
      <c r="G4" s="25"/>
      <c r="H4" s="25"/>
      <c r="I4" s="25"/>
      <c r="J4" s="25"/>
    </row>
    <row r="5" spans="1:10" ht="12.75">
      <c r="A5" s="25"/>
      <c r="B5" s="25"/>
      <c r="C5" s="27" t="s">
        <v>56</v>
      </c>
      <c r="D5" s="25"/>
      <c r="E5" s="25"/>
      <c r="F5" s="25"/>
      <c r="G5" s="25"/>
      <c r="H5" s="25"/>
      <c r="I5" s="25"/>
      <c r="J5" s="25"/>
    </row>
    <row r="6" spans="1:10" ht="12.75">
      <c r="A6" s="25"/>
      <c r="B6" s="25"/>
      <c r="C6" s="26"/>
      <c r="D6" s="25"/>
      <c r="E6" s="25"/>
      <c r="F6" s="25"/>
      <c r="G6" s="25"/>
      <c r="H6" s="25"/>
      <c r="I6" s="25"/>
      <c r="J6" s="25"/>
    </row>
    <row r="7" spans="1:10" ht="12.75">
      <c r="A7" s="27"/>
      <c r="B7" s="25"/>
      <c r="C7" s="27" t="s">
        <v>57</v>
      </c>
      <c r="D7" s="25"/>
      <c r="E7" s="25"/>
      <c r="F7" s="25"/>
      <c r="G7" s="25"/>
      <c r="H7" s="25"/>
      <c r="I7" s="25"/>
      <c r="J7" s="25"/>
    </row>
    <row r="8" spans="1:10" ht="12.75">
      <c r="A8" s="25"/>
      <c r="B8" s="25"/>
      <c r="C8" s="26"/>
      <c r="D8" s="25"/>
      <c r="E8" s="25"/>
      <c r="F8" s="25"/>
      <c r="G8" s="25"/>
      <c r="H8" s="25"/>
      <c r="I8" s="25"/>
      <c r="J8" s="25"/>
    </row>
    <row r="9" spans="1:10" ht="12.75">
      <c r="A9" s="25"/>
      <c r="B9" s="25"/>
      <c r="C9" s="26" t="s">
        <v>60</v>
      </c>
      <c r="D9" s="25" t="s">
        <v>124</v>
      </c>
      <c r="E9" s="25"/>
      <c r="F9" s="25"/>
      <c r="G9" s="25"/>
      <c r="H9" s="25"/>
      <c r="I9" s="25"/>
      <c r="J9" s="25"/>
    </row>
    <row r="10" spans="1:10" ht="12.75">
      <c r="A10" s="25"/>
      <c r="B10" s="25"/>
      <c r="C10" s="26"/>
      <c r="D10" s="25" t="s">
        <v>58</v>
      </c>
      <c r="E10" s="25"/>
      <c r="F10" s="25"/>
      <c r="G10" s="25"/>
      <c r="H10" s="25"/>
      <c r="I10" s="25"/>
      <c r="J10" s="25"/>
    </row>
    <row r="11" spans="1:10" ht="12.75">
      <c r="A11" s="25"/>
      <c r="B11" s="25"/>
      <c r="C11" s="26"/>
      <c r="D11" s="25" t="s">
        <v>59</v>
      </c>
      <c r="E11" s="25"/>
      <c r="F11" s="25"/>
      <c r="G11" s="25"/>
      <c r="H11" s="25"/>
      <c r="I11" s="25"/>
      <c r="J11" s="25"/>
    </row>
    <row r="12" spans="1:10" ht="12.75">
      <c r="A12" s="25"/>
      <c r="B12" s="25"/>
      <c r="C12" s="26"/>
      <c r="D12" s="25"/>
      <c r="E12" s="25"/>
      <c r="F12" s="25"/>
      <c r="G12" s="25"/>
      <c r="H12" s="25"/>
      <c r="I12" s="25"/>
      <c r="J12" s="25"/>
    </row>
    <row r="13" spans="1:10" ht="12.75">
      <c r="A13" s="25"/>
      <c r="B13" s="25"/>
      <c r="C13" s="26" t="s">
        <v>61</v>
      </c>
      <c r="D13" s="25" t="s">
        <v>62</v>
      </c>
      <c r="E13" s="25"/>
      <c r="F13" s="25"/>
      <c r="G13" s="25"/>
      <c r="H13" s="25"/>
      <c r="I13" s="25"/>
      <c r="J13" s="25"/>
    </row>
    <row r="14" spans="1:10" ht="12.75">
      <c r="A14" s="25"/>
      <c r="B14" s="25"/>
      <c r="C14" s="26"/>
      <c r="D14" s="25" t="s">
        <v>63</v>
      </c>
      <c r="E14" s="25"/>
      <c r="F14" s="25"/>
      <c r="G14" s="25"/>
      <c r="H14" s="25"/>
      <c r="I14" s="25"/>
      <c r="J14" s="25"/>
    </row>
    <row r="15" spans="1:10" ht="12.75">
      <c r="A15" s="25"/>
      <c r="B15" s="25"/>
      <c r="C15" s="26"/>
      <c r="D15" s="25" t="s">
        <v>64</v>
      </c>
      <c r="E15" s="25"/>
      <c r="F15" s="25"/>
      <c r="G15" s="25"/>
      <c r="H15" s="25"/>
      <c r="I15" s="25"/>
      <c r="J15" s="25"/>
    </row>
    <row r="16" spans="1:10" ht="12.75">
      <c r="A16" s="25"/>
      <c r="B16" s="25"/>
      <c r="C16" s="26"/>
      <c r="D16" s="25" t="s">
        <v>65</v>
      </c>
      <c r="E16" s="25"/>
      <c r="F16" s="25"/>
      <c r="G16" s="25"/>
      <c r="H16" s="25"/>
      <c r="I16" s="25"/>
      <c r="J16" s="25"/>
    </row>
    <row r="17" spans="1:10" ht="12.75">
      <c r="A17" s="25"/>
      <c r="B17" s="25"/>
      <c r="C17" s="26"/>
      <c r="D17" s="25" t="s">
        <v>66</v>
      </c>
      <c r="E17" s="25"/>
      <c r="F17" s="25"/>
      <c r="G17" s="25"/>
      <c r="H17" s="25"/>
      <c r="I17" s="25"/>
      <c r="J17" s="25"/>
    </row>
    <row r="18" spans="1:10" ht="12.75">
      <c r="A18" s="25"/>
      <c r="B18" s="25"/>
      <c r="C18" s="26"/>
      <c r="D18" s="25" t="s">
        <v>67</v>
      </c>
      <c r="E18" s="25"/>
      <c r="F18" s="25"/>
      <c r="G18" s="25"/>
      <c r="H18" s="25"/>
      <c r="I18" s="25"/>
      <c r="J18" s="25"/>
    </row>
    <row r="19" spans="1:10" ht="12.75">
      <c r="A19" s="25"/>
      <c r="B19" s="25"/>
      <c r="C19" s="26"/>
      <c r="D19" s="25" t="s">
        <v>68</v>
      </c>
      <c r="E19" s="25" t="s">
        <v>70</v>
      </c>
      <c r="F19" s="25"/>
      <c r="G19" s="25"/>
      <c r="H19" s="25"/>
      <c r="I19" s="25"/>
      <c r="J19" s="25"/>
    </row>
    <row r="20" spans="1:10" ht="12.75">
      <c r="A20" s="25"/>
      <c r="B20" s="25"/>
      <c r="C20" s="26"/>
      <c r="D20" s="25" t="s">
        <v>69</v>
      </c>
      <c r="E20" s="25" t="s">
        <v>71</v>
      </c>
      <c r="F20" s="25"/>
      <c r="G20" s="25"/>
      <c r="H20" s="25"/>
      <c r="I20" s="25"/>
      <c r="J20" s="25"/>
    </row>
    <row r="21" spans="1:10" ht="12.75">
      <c r="A21" s="25"/>
      <c r="B21" s="25"/>
      <c r="C21" s="26"/>
      <c r="D21" s="25" t="s">
        <v>42</v>
      </c>
      <c r="E21" s="25" t="s">
        <v>72</v>
      </c>
      <c r="F21" s="25"/>
      <c r="G21" s="25"/>
      <c r="H21" s="25"/>
      <c r="I21" s="25"/>
      <c r="J21" s="25"/>
    </row>
    <row r="22" spans="1:10" ht="12.75">
      <c r="A22" s="25"/>
      <c r="B22" s="25"/>
      <c r="C22" s="26"/>
      <c r="D22" s="25"/>
      <c r="E22" s="25"/>
      <c r="F22" s="25"/>
      <c r="G22" s="25"/>
      <c r="H22" s="25"/>
      <c r="I22" s="25"/>
      <c r="J22" s="25"/>
    </row>
    <row r="23" spans="1:10" ht="12.75">
      <c r="A23" s="25"/>
      <c r="B23" s="25"/>
      <c r="C23" s="26"/>
      <c r="D23" s="29" t="s">
        <v>126</v>
      </c>
      <c r="E23" s="29"/>
      <c r="F23" s="29"/>
      <c r="G23" s="29"/>
      <c r="H23" s="29"/>
      <c r="I23" s="29"/>
      <c r="J23" s="25"/>
    </row>
    <row r="24" spans="1:10" ht="12.75">
      <c r="A24" s="25"/>
      <c r="B24" s="25"/>
      <c r="C24" s="26"/>
      <c r="D24" s="29" t="s">
        <v>127</v>
      </c>
      <c r="E24" s="29"/>
      <c r="F24" s="29"/>
      <c r="G24" s="29"/>
      <c r="H24" s="29"/>
      <c r="I24" s="29"/>
      <c r="J24" s="25"/>
    </row>
    <row r="25" spans="1:10" ht="12.75">
      <c r="A25" s="25"/>
      <c r="B25" s="25"/>
      <c r="C25" s="26"/>
      <c r="D25" s="21" t="s">
        <v>81</v>
      </c>
      <c r="E25" s="21"/>
      <c r="F25" s="21"/>
      <c r="G25" s="21"/>
      <c r="H25" s="21"/>
      <c r="I25" s="21"/>
      <c r="J25" s="25"/>
    </row>
    <row r="26" spans="1:10" ht="12.75">
      <c r="A26" s="25"/>
      <c r="B26" s="25"/>
      <c r="C26" s="26"/>
      <c r="D26" s="21" t="s">
        <v>82</v>
      </c>
      <c r="E26" s="21"/>
      <c r="F26" s="21"/>
      <c r="G26" s="21"/>
      <c r="H26" s="21"/>
      <c r="I26" s="21"/>
      <c r="J26" s="25"/>
    </row>
    <row r="27" spans="1:10" ht="12.75">
      <c r="A27" s="25"/>
      <c r="B27" s="25"/>
      <c r="C27" s="26"/>
      <c r="D27" s="1" t="s">
        <v>119</v>
      </c>
      <c r="E27" s="1"/>
      <c r="F27" s="1"/>
      <c r="G27" s="1"/>
      <c r="H27" s="1"/>
      <c r="I27" s="1"/>
      <c r="J27" s="25"/>
    </row>
    <row r="28" spans="1:10" ht="12.75">
      <c r="A28" s="25"/>
      <c r="B28" s="25"/>
      <c r="C28" s="26"/>
      <c r="D28" s="1" t="s">
        <v>120</v>
      </c>
      <c r="E28" s="1"/>
      <c r="F28" s="1"/>
      <c r="G28" s="1"/>
      <c r="H28" s="1"/>
      <c r="I28" s="1"/>
      <c r="J28" s="25"/>
    </row>
    <row r="29" spans="1:10" ht="12.75">
      <c r="A29" s="25"/>
      <c r="B29" s="25"/>
      <c r="C29" s="26"/>
      <c r="D29" s="1" t="s">
        <v>121</v>
      </c>
      <c r="E29" s="1"/>
      <c r="F29" s="1"/>
      <c r="G29" s="1"/>
      <c r="H29" s="1"/>
      <c r="I29" s="1"/>
      <c r="J29" s="25"/>
    </row>
    <row r="30" spans="1:10" ht="12.75">
      <c r="A30" s="25"/>
      <c r="B30" s="25"/>
      <c r="C30" s="26"/>
      <c r="D30" s="25"/>
      <c r="E30" s="25"/>
      <c r="F30" s="25"/>
      <c r="G30" s="25"/>
      <c r="H30" s="25"/>
      <c r="I30" s="25"/>
      <c r="J30" s="25"/>
    </row>
    <row r="31" spans="1:10" ht="12.75">
      <c r="A31" s="25"/>
      <c r="B31" s="25" t="s">
        <v>73</v>
      </c>
      <c r="C31" s="26" t="s">
        <v>74</v>
      </c>
      <c r="D31" s="25" t="s">
        <v>75</v>
      </c>
      <c r="E31" s="25"/>
      <c r="F31" s="25"/>
      <c r="G31" s="25"/>
      <c r="H31" s="25"/>
      <c r="I31" s="25"/>
      <c r="J31" s="25"/>
    </row>
    <row r="32" spans="1:10" ht="12.75">
      <c r="A32" s="25"/>
      <c r="B32" s="25"/>
      <c r="C32" s="26"/>
      <c r="D32" s="25" t="s">
        <v>76</v>
      </c>
      <c r="E32" s="25"/>
      <c r="F32" s="25"/>
      <c r="G32" s="25"/>
      <c r="H32" s="25"/>
      <c r="I32" s="25"/>
      <c r="J32" s="25"/>
    </row>
    <row r="33" spans="1:10" ht="12.75">
      <c r="A33" s="25"/>
      <c r="B33" s="25"/>
      <c r="C33" s="26"/>
      <c r="D33" s="25" t="s">
        <v>77</v>
      </c>
      <c r="E33" s="25"/>
      <c r="F33" s="25"/>
      <c r="G33" s="25"/>
      <c r="H33" s="25"/>
      <c r="I33" s="25"/>
      <c r="J33" s="25"/>
    </row>
    <row r="34" spans="1:10" ht="12.75">
      <c r="A34" s="25"/>
      <c r="B34" s="25"/>
      <c r="C34" s="26"/>
      <c r="D34" s="22" t="s">
        <v>78</v>
      </c>
      <c r="E34" s="23"/>
      <c r="F34" s="23"/>
      <c r="G34" s="23"/>
      <c r="H34" s="23"/>
      <c r="I34" s="30"/>
      <c r="J34" s="25"/>
    </row>
    <row r="35" spans="1:10" ht="12.75">
      <c r="A35" s="25"/>
      <c r="B35" s="25"/>
      <c r="C35" s="26"/>
      <c r="D35" s="25" t="s">
        <v>79</v>
      </c>
      <c r="E35" s="25"/>
      <c r="F35" s="25"/>
      <c r="G35" s="25"/>
      <c r="H35" s="25"/>
      <c r="I35" s="25"/>
      <c r="J35" s="25"/>
    </row>
    <row r="36" spans="1:10" ht="12.75">
      <c r="A36" s="25"/>
      <c r="B36" s="25"/>
      <c r="C36" s="26"/>
      <c r="D36" s="25" t="s">
        <v>80</v>
      </c>
      <c r="E36" s="25"/>
      <c r="F36" s="25"/>
      <c r="G36" s="25"/>
      <c r="H36" s="25"/>
      <c r="I36" s="25"/>
      <c r="J36" s="25"/>
    </row>
    <row r="37" spans="1:10" ht="12.75">
      <c r="A37" s="25"/>
      <c r="B37" s="25"/>
      <c r="C37" s="26"/>
      <c r="D37" s="25"/>
      <c r="E37" s="25"/>
      <c r="F37" s="25"/>
      <c r="G37" s="25"/>
      <c r="H37" s="25"/>
      <c r="I37" s="25"/>
      <c r="J37" s="25"/>
    </row>
    <row r="38" spans="1:10" ht="12.75">
      <c r="A38" s="25"/>
      <c r="B38" s="25"/>
      <c r="C38" s="26" t="s">
        <v>83</v>
      </c>
      <c r="D38" s="25" t="s">
        <v>84</v>
      </c>
      <c r="E38" s="25"/>
      <c r="F38" s="25"/>
      <c r="G38" s="25"/>
      <c r="H38" s="25"/>
      <c r="I38" s="25"/>
      <c r="J38" s="25"/>
    </row>
    <row r="39" spans="1:10" ht="12.75">
      <c r="A39" s="25"/>
      <c r="B39" s="25"/>
      <c r="C39" s="26"/>
      <c r="D39" s="25" t="s">
        <v>85</v>
      </c>
      <c r="E39" s="25"/>
      <c r="F39" s="25"/>
      <c r="G39" s="25"/>
      <c r="H39" s="25"/>
      <c r="I39" s="25"/>
      <c r="J39" s="25"/>
    </row>
    <row r="40" spans="1:10" ht="12.75">
      <c r="A40" s="25"/>
      <c r="B40" s="25"/>
      <c r="C40" s="26"/>
      <c r="D40" s="25" t="s">
        <v>86</v>
      </c>
      <c r="E40" s="25"/>
      <c r="F40" s="25"/>
      <c r="G40" s="25"/>
      <c r="H40" s="25"/>
      <c r="I40" s="25"/>
      <c r="J40" s="25"/>
    </row>
    <row r="41" spans="1:10" ht="12.75">
      <c r="A41" s="25"/>
      <c r="B41" s="25"/>
      <c r="C41" s="26"/>
      <c r="D41" s="25" t="s">
        <v>88</v>
      </c>
      <c r="E41" s="25"/>
      <c r="F41" s="25"/>
      <c r="G41" s="25"/>
      <c r="H41" s="25"/>
      <c r="I41" s="25"/>
      <c r="J41" s="25"/>
    </row>
    <row r="42" spans="1:10" ht="12.75">
      <c r="A42" s="25"/>
      <c r="B42" s="25"/>
      <c r="C42" s="26"/>
      <c r="D42" s="25" t="s">
        <v>89</v>
      </c>
      <c r="E42" s="25"/>
      <c r="F42" s="25"/>
      <c r="G42" s="25"/>
      <c r="H42" s="25"/>
      <c r="I42" s="25"/>
      <c r="J42" s="25"/>
    </row>
    <row r="43" spans="1:10" ht="12.75">
      <c r="A43" s="25"/>
      <c r="B43" s="25"/>
      <c r="C43" s="26"/>
      <c r="D43" s="25" t="s">
        <v>87</v>
      </c>
      <c r="E43" s="25"/>
      <c r="F43" s="25"/>
      <c r="G43" s="25"/>
      <c r="H43" s="25"/>
      <c r="I43" s="25"/>
      <c r="J43" s="25"/>
    </row>
    <row r="44" spans="1:10" ht="12.75">
      <c r="A44" s="25"/>
      <c r="B44" s="25"/>
      <c r="C44" s="26"/>
      <c r="D44" s="25" t="s">
        <v>90</v>
      </c>
      <c r="E44" s="25"/>
      <c r="F44" s="25"/>
      <c r="G44" s="25"/>
      <c r="H44" s="25"/>
      <c r="I44" s="25"/>
      <c r="J44" s="25"/>
    </row>
    <row r="45" spans="1:10" ht="12.75">
      <c r="A45" s="25"/>
      <c r="B45" s="25"/>
      <c r="C45" s="26"/>
      <c r="D45" s="25" t="s">
        <v>91</v>
      </c>
      <c r="E45" s="25"/>
      <c r="F45" s="25"/>
      <c r="G45" s="25"/>
      <c r="H45" s="25"/>
      <c r="I45" s="25"/>
      <c r="J45" s="25"/>
    </row>
    <row r="46" spans="1:10" ht="12.75">
      <c r="A46" s="25"/>
      <c r="B46" s="25"/>
      <c r="C46" s="26"/>
      <c r="D46" s="25" t="s">
        <v>92</v>
      </c>
      <c r="E46" s="25"/>
      <c r="F46" s="25"/>
      <c r="G46" s="25"/>
      <c r="H46" s="25"/>
      <c r="I46" s="25"/>
      <c r="J46" s="25"/>
    </row>
    <row r="47" spans="1:10" ht="12.75">
      <c r="A47" s="25"/>
      <c r="B47" s="25"/>
      <c r="C47" s="26"/>
      <c r="D47" s="25" t="s">
        <v>93</v>
      </c>
      <c r="E47" s="25"/>
      <c r="F47" s="25"/>
      <c r="G47" s="25"/>
      <c r="H47" s="25"/>
      <c r="I47" s="25"/>
      <c r="J47" s="25"/>
    </row>
    <row r="48" spans="1:10" ht="12.75">
      <c r="A48" s="25"/>
      <c r="B48" s="25"/>
      <c r="C48" s="26"/>
      <c r="D48" s="25" t="s">
        <v>94</v>
      </c>
      <c r="E48" s="25"/>
      <c r="F48" s="25"/>
      <c r="G48" s="25"/>
      <c r="H48" s="25"/>
      <c r="I48" s="25"/>
      <c r="J48" s="25"/>
    </row>
    <row r="49" spans="1:10" ht="12.75">
      <c r="A49" s="25"/>
      <c r="B49" s="25"/>
      <c r="C49" s="26"/>
      <c r="D49" s="25"/>
      <c r="E49" s="25"/>
      <c r="F49" s="25"/>
      <c r="G49" s="25"/>
      <c r="H49" s="25"/>
      <c r="I49" s="25"/>
      <c r="J49" s="25"/>
    </row>
    <row r="50" spans="1:10" ht="12.75">
      <c r="A50" s="25"/>
      <c r="B50" s="25"/>
      <c r="C50" s="26" t="s">
        <v>95</v>
      </c>
      <c r="D50" s="25" t="s">
        <v>122</v>
      </c>
      <c r="E50" s="25"/>
      <c r="F50" s="25"/>
      <c r="G50" s="25"/>
      <c r="H50" s="25"/>
      <c r="I50" s="25"/>
      <c r="J50" s="25"/>
    </row>
    <row r="51" spans="1:10" ht="12.75">
      <c r="A51" s="25"/>
      <c r="B51" s="25"/>
      <c r="C51" s="26"/>
      <c r="D51" s="25" t="s">
        <v>96</v>
      </c>
      <c r="E51" s="25"/>
      <c r="F51" s="25"/>
      <c r="G51" s="25"/>
      <c r="H51" s="25"/>
      <c r="I51" s="25"/>
      <c r="J51" s="25"/>
    </row>
    <row r="52" spans="1:10" ht="12.75">
      <c r="A52" s="25"/>
      <c r="B52" s="25"/>
      <c r="C52" s="26"/>
      <c r="D52" s="25"/>
      <c r="E52" s="24" t="s">
        <v>97</v>
      </c>
      <c r="F52" s="25" t="s">
        <v>123</v>
      </c>
      <c r="G52" s="25"/>
      <c r="H52" s="25"/>
      <c r="I52" s="25"/>
      <c r="J52" s="25"/>
    </row>
    <row r="53" spans="1:10" ht="12.75">
      <c r="A53" s="25"/>
      <c r="B53" s="25"/>
      <c r="C53" s="26"/>
      <c r="D53" s="25"/>
      <c r="E53" s="24" t="s">
        <v>47</v>
      </c>
      <c r="F53" s="25" t="s">
        <v>98</v>
      </c>
      <c r="G53" s="25"/>
      <c r="H53" s="25"/>
      <c r="I53" s="25"/>
      <c r="J53" s="25"/>
    </row>
    <row r="54" spans="1:10" ht="12.75">
      <c r="A54" s="25"/>
      <c r="B54" s="25"/>
      <c r="C54" s="26"/>
      <c r="D54" s="25"/>
      <c r="E54" s="25"/>
      <c r="F54" s="25"/>
      <c r="G54" s="25"/>
      <c r="H54" s="25"/>
      <c r="I54" s="25"/>
      <c r="J54" s="25"/>
    </row>
    <row r="55" spans="1:10" ht="12.75">
      <c r="A55" s="25"/>
      <c r="B55" s="25"/>
      <c r="C55" s="26"/>
      <c r="D55" s="25"/>
      <c r="E55" s="25"/>
      <c r="F55" s="25"/>
      <c r="G55" s="25"/>
      <c r="H55" s="25"/>
      <c r="I55" s="25"/>
      <c r="J55" s="25"/>
    </row>
    <row r="56" spans="1:10" ht="12.75">
      <c r="A56" s="1" t="s">
        <v>99</v>
      </c>
      <c r="B56" s="1"/>
      <c r="C56" s="31" t="s">
        <v>100</v>
      </c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31" t="s">
        <v>101</v>
      </c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31" t="s">
        <v>102</v>
      </c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3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31" t="s">
        <v>108</v>
      </c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 t="s">
        <v>103</v>
      </c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 t="s">
        <v>104</v>
      </c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32" t="s">
        <v>105</v>
      </c>
      <c r="D63" s="32"/>
      <c r="E63" s="32"/>
      <c r="F63" s="32"/>
      <c r="G63" s="32"/>
      <c r="H63" s="1"/>
      <c r="I63" s="1"/>
      <c r="J63" s="1"/>
    </row>
    <row r="64" spans="1:10" ht="12.75">
      <c r="A64" s="1"/>
      <c r="B64" s="1"/>
      <c r="C64" s="1" t="s">
        <v>106</v>
      </c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 t="s">
        <v>107</v>
      </c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3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31" t="s">
        <v>109</v>
      </c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31" t="s">
        <v>43</v>
      </c>
      <c r="D68" s="1" t="s">
        <v>110</v>
      </c>
      <c r="E68" s="1"/>
      <c r="F68" s="1"/>
      <c r="G68" s="1"/>
      <c r="H68" s="1"/>
      <c r="I68" s="1"/>
      <c r="J68" s="1"/>
    </row>
    <row r="69" spans="1:10" ht="12.75">
      <c r="A69" s="1"/>
      <c r="B69" s="1"/>
      <c r="C69" s="31"/>
      <c r="D69" s="1" t="s">
        <v>111</v>
      </c>
      <c r="E69" s="1"/>
      <c r="F69" s="1"/>
      <c r="G69" s="1"/>
      <c r="H69" s="1"/>
      <c r="I69" s="1"/>
      <c r="J69" s="1"/>
    </row>
    <row r="70" spans="1:10" ht="12.75">
      <c r="A70" s="1"/>
      <c r="B70" s="1"/>
      <c r="C70" s="31"/>
      <c r="D70" s="1" t="s">
        <v>112</v>
      </c>
      <c r="E70" s="1"/>
      <c r="F70" s="1"/>
      <c r="G70" s="1"/>
      <c r="H70" s="1"/>
      <c r="I70" s="1"/>
      <c r="J70" s="1"/>
    </row>
    <row r="71" spans="1:10" ht="12.75">
      <c r="A71" s="1"/>
      <c r="B71" s="1"/>
      <c r="C71" s="31"/>
      <c r="D71" s="1" t="s">
        <v>113</v>
      </c>
      <c r="E71" s="1"/>
      <c r="F71" s="1"/>
      <c r="G71" s="1"/>
      <c r="H71" s="1"/>
      <c r="I71" s="1"/>
      <c r="J71" s="1"/>
    </row>
    <row r="72" spans="1:10" ht="12.75">
      <c r="A72" s="1"/>
      <c r="B72" s="1"/>
      <c r="C72" s="31" t="s">
        <v>46</v>
      </c>
      <c r="D72" s="1" t="s">
        <v>114</v>
      </c>
      <c r="E72" s="1"/>
      <c r="F72" s="1"/>
      <c r="G72" s="1"/>
      <c r="H72" s="1"/>
      <c r="I72" s="1"/>
      <c r="J72" s="1"/>
    </row>
    <row r="73" spans="1:10" ht="12.75">
      <c r="A73" s="1"/>
      <c r="B73" s="1"/>
      <c r="C73" s="31"/>
      <c r="D73" s="1" t="s">
        <v>115</v>
      </c>
      <c r="E73" s="1"/>
      <c r="F73" s="1"/>
      <c r="G73" s="1"/>
      <c r="H73" s="1"/>
      <c r="I73" s="1"/>
      <c r="J73" s="1"/>
    </row>
    <row r="74" spans="1:10" ht="12.75">
      <c r="A74" s="1"/>
      <c r="B74" s="1"/>
      <c r="C74" s="31"/>
      <c r="D74" s="1" t="s">
        <v>116</v>
      </c>
      <c r="E74" s="1"/>
      <c r="F74" s="1"/>
      <c r="G74" s="1"/>
      <c r="H74" s="1"/>
      <c r="I74" s="1"/>
      <c r="J74" s="1"/>
    </row>
    <row r="75" spans="1:10" ht="12.75">
      <c r="A75" s="1"/>
      <c r="B75" s="1"/>
      <c r="C75" s="31"/>
      <c r="D75" s="1"/>
      <c r="E75" s="1"/>
      <c r="F75" s="1"/>
      <c r="G75" s="1"/>
      <c r="H75" s="1"/>
      <c r="I75" s="1"/>
      <c r="J75" s="1"/>
    </row>
    <row r="76" ht="12.75">
      <c r="C76" s="20"/>
    </row>
    <row r="77" ht="12.75">
      <c r="C77" s="20"/>
    </row>
    <row r="78" ht="12.75">
      <c r="C78" s="20"/>
    </row>
    <row r="79" ht="12.75">
      <c r="C79" s="20"/>
    </row>
    <row r="80" ht="12.75">
      <c r="C80" s="20"/>
    </row>
    <row r="81" ht="12.75">
      <c r="C81" s="20"/>
    </row>
    <row r="82" ht="12.75">
      <c r="C82" s="20"/>
    </row>
    <row r="83" ht="12.75">
      <c r="C83" s="20"/>
    </row>
    <row r="84" ht="12.75">
      <c r="C84" s="20"/>
    </row>
    <row r="85" ht="12.75">
      <c r="C85" s="20"/>
    </row>
    <row r="86" ht="12.75">
      <c r="C86" s="20"/>
    </row>
    <row r="87" ht="12.75">
      <c r="C87" s="20"/>
    </row>
    <row r="88" ht="12.75">
      <c r="C88" s="20"/>
    </row>
    <row r="89" ht="12.75">
      <c r="C89" s="20"/>
    </row>
    <row r="90" ht="12.75">
      <c r="C90" s="20"/>
    </row>
    <row r="91" ht="12.75">
      <c r="C91" s="20"/>
    </row>
    <row r="92" ht="12.75">
      <c r="C92" s="20"/>
    </row>
    <row r="93" ht="12.75">
      <c r="C93" s="20"/>
    </row>
    <row r="94" ht="12.75">
      <c r="C94" s="20"/>
    </row>
    <row r="95" ht="12.75">
      <c r="C95" s="20"/>
    </row>
  </sheetData>
  <mergeCells count="1">
    <mergeCell ref="A1:J1"/>
  </mergeCells>
  <conditionalFormatting sqref="D34:I34">
    <cfRule type="expression" priority="1" dxfId="6" stopIfTrue="1">
      <formula>$A34="Fr"</formula>
    </cfRule>
  </conditionalFormatting>
  <printOptions/>
  <pageMargins left="0.75" right="0.75" top="1" bottom="1" header="0.4921259845" footer="0.4921259845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Zollfahndung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Quade</dc:creator>
  <cp:keywords/>
  <dc:description/>
  <cp:lastModifiedBy>Norbert Fritsch</cp:lastModifiedBy>
  <cp:lastPrinted>2000-09-27T12:42:35Z</cp:lastPrinted>
  <dcterms:created xsi:type="dcterms:W3CDTF">2000-09-13T08:13:48Z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